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an 2023\"/>
    </mc:Choice>
  </mc:AlternateContent>
  <bookViews>
    <workbookView xWindow="120" yWindow="45" windowWidth="18975" windowHeight="11955"/>
  </bookViews>
  <sheets>
    <sheet name="Monthly" sheetId="1" r:id="rId1"/>
    <sheet name="Annual" sheetId="2" r:id="rId2"/>
    <sheet name="archive" sheetId="3" r:id="rId3"/>
  </sheets>
  <definedNames>
    <definedName name="_xlnm.Print_Area" localSheetId="1">Annual!$A$240:$Q$275</definedName>
    <definedName name="_xlnm.Print_Area" localSheetId="0">Monthly!$A$1:$L$22</definedName>
  </definedNames>
  <calcPr calcId="162913"/>
</workbook>
</file>

<file path=xl/calcChain.xml><?xml version="1.0" encoding="utf-8"?>
<calcChain xmlns="http://schemas.openxmlformats.org/spreadsheetml/2006/main">
  <c r="N280" i="2" l="1"/>
  <c r="M310" i="2"/>
  <c r="M309" i="2"/>
  <c r="P308" i="2"/>
  <c r="M308" i="2"/>
  <c r="P307" i="2"/>
  <c r="M305" i="2"/>
  <c r="M304" i="2"/>
  <c r="M302" i="2"/>
  <c r="M301" i="2"/>
  <c r="K295" i="2"/>
  <c r="K306" i="2" s="1"/>
  <c r="J295" i="2"/>
  <c r="I295" i="2"/>
  <c r="I306" i="2" s="1"/>
  <c r="H295" i="2"/>
  <c r="H306" i="2" s="1"/>
  <c r="G295" i="2"/>
  <c r="G306" i="2" s="1"/>
  <c r="F295" i="2"/>
  <c r="F306" i="2" s="1"/>
  <c r="E295" i="2"/>
  <c r="E306" i="2" s="1"/>
  <c r="D295" i="2"/>
  <c r="D306" i="2" s="1"/>
  <c r="C295" i="2"/>
  <c r="C306" i="2" s="1"/>
  <c r="B295" i="2"/>
  <c r="B306" i="2" s="1"/>
  <c r="N294" i="2"/>
  <c r="M294" i="2"/>
  <c r="N293" i="2"/>
  <c r="M293" i="2"/>
  <c r="N292" i="2"/>
  <c r="M292" i="2"/>
  <c r="O292" i="2" s="1"/>
  <c r="M291" i="2"/>
  <c r="N290" i="2"/>
  <c r="M290" i="2"/>
  <c r="M289" i="2"/>
  <c r="O289" i="2" s="1"/>
  <c r="K286" i="2"/>
  <c r="K297" i="2" s="1"/>
  <c r="J286" i="2"/>
  <c r="I286" i="2"/>
  <c r="I297" i="2" s="1"/>
  <c r="H286" i="2"/>
  <c r="G286" i="2"/>
  <c r="F286" i="2"/>
  <c r="E286" i="2"/>
  <c r="E297" i="2" s="1"/>
  <c r="D286" i="2"/>
  <c r="C286" i="2"/>
  <c r="B286" i="2"/>
  <c r="M285" i="2"/>
  <c r="N284" i="2"/>
  <c r="M284" i="2"/>
  <c r="M283" i="2"/>
  <c r="M282" i="2"/>
  <c r="O282" i="2" s="1"/>
  <c r="N281" i="2"/>
  <c r="M281" i="2"/>
  <c r="M280" i="2"/>
  <c r="O291" i="2" l="1"/>
  <c r="B297" i="2"/>
  <c r="O290" i="2"/>
  <c r="G297" i="2"/>
  <c r="F297" i="2"/>
  <c r="C297" i="2"/>
  <c r="O283" i="2"/>
  <c r="J297" i="2"/>
  <c r="O280" i="2"/>
  <c r="O294" i="2"/>
  <c r="D297" i="2"/>
  <c r="H297" i="2"/>
  <c r="O293" i="2"/>
  <c r="J306" i="2"/>
  <c r="O281" i="2"/>
  <c r="O285" i="2"/>
  <c r="N295" i="2"/>
  <c r="O284" i="2"/>
  <c r="M286" i="2"/>
  <c r="M295" i="2"/>
  <c r="M306" i="2" s="1"/>
  <c r="N297" i="2"/>
  <c r="M273" i="2"/>
  <c r="O258" i="2"/>
  <c r="N298" i="2" l="1"/>
  <c r="O295" i="2"/>
  <c r="M297" i="2"/>
  <c r="M246" i="2" l="1"/>
  <c r="M247" i="2"/>
  <c r="M248" i="2"/>
  <c r="M245" i="2"/>
  <c r="M244" i="2" l="1"/>
  <c r="N245" i="2"/>
  <c r="N246" i="2"/>
  <c r="N247" i="2"/>
  <c r="L33" i="3"/>
  <c r="O32" i="3"/>
  <c r="L32" i="3"/>
  <c r="O31" i="3"/>
  <c r="I30" i="3"/>
  <c r="E30" i="3"/>
  <c r="L29" i="3"/>
  <c r="L28" i="3"/>
  <c r="L26" i="3"/>
  <c r="L25" i="3"/>
  <c r="J21" i="3"/>
  <c r="F21" i="3"/>
  <c r="B21" i="3"/>
  <c r="K19" i="3"/>
  <c r="K30" i="3" s="1"/>
  <c r="J19" i="3"/>
  <c r="J30" i="3" s="1"/>
  <c r="I19" i="3"/>
  <c r="H19" i="3"/>
  <c r="H30" i="3" s="1"/>
  <c r="G19" i="3"/>
  <c r="G30" i="3" s="1"/>
  <c r="F19" i="3"/>
  <c r="F30" i="3" s="1"/>
  <c r="E19" i="3"/>
  <c r="D19" i="3"/>
  <c r="D30" i="3" s="1"/>
  <c r="C19" i="3"/>
  <c r="C30" i="3" s="1"/>
  <c r="B19" i="3"/>
  <c r="B30" i="3" s="1"/>
  <c r="M18" i="3"/>
  <c r="L18" i="3"/>
  <c r="N18" i="3" s="1"/>
  <c r="M17" i="3"/>
  <c r="L17" i="3"/>
  <c r="N17" i="3" s="1"/>
  <c r="N16" i="3"/>
  <c r="M16" i="3"/>
  <c r="L16" i="3"/>
  <c r="M15" i="3"/>
  <c r="N15" i="3" s="1"/>
  <c r="L15" i="3"/>
  <c r="M14" i="3"/>
  <c r="L14" i="3"/>
  <c r="N14" i="3" s="1"/>
  <c r="L13" i="3"/>
  <c r="N13" i="3" s="1"/>
  <c r="K10" i="3"/>
  <c r="J10" i="3"/>
  <c r="I10" i="3"/>
  <c r="I21" i="3" s="1"/>
  <c r="H10" i="3"/>
  <c r="H21" i="3" s="1"/>
  <c r="G10" i="3"/>
  <c r="G21" i="3" s="1"/>
  <c r="F10" i="3"/>
  <c r="E10" i="3"/>
  <c r="E21" i="3" s="1"/>
  <c r="D10" i="3"/>
  <c r="D21" i="3" s="1"/>
  <c r="C10" i="3"/>
  <c r="C21" i="3" s="1"/>
  <c r="B10" i="3"/>
  <c r="M9" i="3"/>
  <c r="L9" i="3"/>
  <c r="N9" i="3" s="1"/>
  <c r="M8" i="3"/>
  <c r="L8" i="3"/>
  <c r="N8" i="3" s="1"/>
  <c r="N7" i="3"/>
  <c r="M7" i="3"/>
  <c r="L7" i="3"/>
  <c r="L6" i="3"/>
  <c r="N6" i="3" s="1"/>
  <c r="M5" i="3"/>
  <c r="L5" i="3"/>
  <c r="N5" i="3" s="1"/>
  <c r="N4" i="3"/>
  <c r="M4" i="3"/>
  <c r="M19" i="3" s="1"/>
  <c r="L4" i="3"/>
  <c r="M21" i="3" s="1"/>
  <c r="L19" i="3" l="1"/>
  <c r="L30" i="3" s="1"/>
  <c r="K21" i="3"/>
  <c r="M22" i="3" s="1"/>
  <c r="L10" i="3"/>
  <c r="M272" i="2"/>
  <c r="L21" i="3" l="1"/>
  <c r="N257" i="2"/>
  <c r="M257" i="2"/>
  <c r="O257" i="2" l="1"/>
  <c r="M256" i="2"/>
  <c r="N254" i="2" l="1"/>
  <c r="P271" i="2" l="1"/>
  <c r="M271" i="2"/>
  <c r="P270" i="2"/>
  <c r="M268" i="2"/>
  <c r="M267" i="2"/>
  <c r="M265" i="2"/>
  <c r="M264" i="2"/>
  <c r="K258" i="2"/>
  <c r="K269" i="2" s="1"/>
  <c r="J258" i="2"/>
  <c r="J269" i="2" s="1"/>
  <c r="I258" i="2"/>
  <c r="I269" i="2" s="1"/>
  <c r="H258" i="2"/>
  <c r="H269" i="2" s="1"/>
  <c r="G258" i="2"/>
  <c r="G269" i="2" s="1"/>
  <c r="F258" i="2"/>
  <c r="F269" i="2" s="1"/>
  <c r="E258" i="2"/>
  <c r="E269" i="2" s="1"/>
  <c r="D258" i="2"/>
  <c r="D269" i="2" s="1"/>
  <c r="C258" i="2"/>
  <c r="C269" i="2" s="1"/>
  <c r="B258" i="2"/>
  <c r="N256" i="2"/>
  <c r="O256" i="2" s="1"/>
  <c r="N255" i="2"/>
  <c r="M255" i="2"/>
  <c r="M254" i="2"/>
  <c r="N253" i="2"/>
  <c r="M253" i="2"/>
  <c r="M252" i="2"/>
  <c r="K249" i="2"/>
  <c r="J249" i="2"/>
  <c r="I249" i="2"/>
  <c r="H249" i="2"/>
  <c r="G249" i="2"/>
  <c r="F249" i="2"/>
  <c r="E249" i="2"/>
  <c r="D249" i="2"/>
  <c r="C249" i="2"/>
  <c r="B249" i="2"/>
  <c r="N248" i="2"/>
  <c r="N244" i="2"/>
  <c r="N243" i="2"/>
  <c r="M243" i="2"/>
  <c r="P233" i="2"/>
  <c r="M249" i="2" l="1"/>
  <c r="B269" i="2"/>
  <c r="M258" i="2"/>
  <c r="D260" i="2"/>
  <c r="H260" i="2"/>
  <c r="N258" i="2"/>
  <c r="G260" i="2"/>
  <c r="O247" i="2"/>
  <c r="O254" i="2"/>
  <c r="O253" i="2"/>
  <c r="E260" i="2"/>
  <c r="K260" i="2"/>
  <c r="I260" i="2"/>
  <c r="F260" i="2"/>
  <c r="C260" i="2"/>
  <c r="O252" i="2"/>
  <c r="B260" i="2"/>
  <c r="O244" i="2"/>
  <c r="M269" i="2"/>
  <c r="O255" i="2"/>
  <c r="O245" i="2"/>
  <c r="O246" i="2"/>
  <c r="O248" i="2"/>
  <c r="N260" i="2"/>
  <c r="O243" i="2"/>
  <c r="J260" i="2"/>
  <c r="P232" i="2"/>
  <c r="N261" i="2" l="1"/>
  <c r="M260" i="2"/>
  <c r="M233" i="2"/>
  <c r="N210" i="2" l="1"/>
  <c r="N215" i="2"/>
  <c r="N216" i="2"/>
  <c r="N217" i="2"/>
  <c r="N218" i="2"/>
  <c r="N219" i="2"/>
  <c r="N214" i="2"/>
  <c r="N206" i="2"/>
  <c r="N207" i="2"/>
  <c r="N208" i="2"/>
  <c r="N209" i="2"/>
  <c r="N205" i="2"/>
  <c r="M230" i="2" l="1"/>
  <c r="M229" i="2"/>
  <c r="M227" i="2"/>
  <c r="M226" i="2"/>
  <c r="K220" i="2"/>
  <c r="J220" i="2"/>
  <c r="J231" i="2" s="1"/>
  <c r="I220" i="2"/>
  <c r="I231" i="2" s="1"/>
  <c r="H220" i="2"/>
  <c r="H231" i="2" s="1"/>
  <c r="G220" i="2"/>
  <c r="G231" i="2" s="1"/>
  <c r="F220" i="2"/>
  <c r="F231" i="2" s="1"/>
  <c r="E220" i="2"/>
  <c r="E231" i="2" s="1"/>
  <c r="D220" i="2"/>
  <c r="D231" i="2" s="1"/>
  <c r="C220" i="2"/>
  <c r="C231" i="2" s="1"/>
  <c r="B220" i="2"/>
  <c r="B231" i="2" s="1"/>
  <c r="M219" i="2"/>
  <c r="M218" i="2"/>
  <c r="O218" i="2" s="1"/>
  <c r="M217" i="2"/>
  <c r="O217" i="2" s="1"/>
  <c r="M216" i="2"/>
  <c r="O216" i="2" s="1"/>
  <c r="M215" i="2"/>
  <c r="O215" i="2" s="1"/>
  <c r="M214" i="2"/>
  <c r="K211" i="2"/>
  <c r="J211" i="2"/>
  <c r="I211" i="2"/>
  <c r="I222" i="2" s="1"/>
  <c r="H211" i="2"/>
  <c r="G211" i="2"/>
  <c r="G222" i="2" s="1"/>
  <c r="F211" i="2"/>
  <c r="E211" i="2"/>
  <c r="D211" i="2"/>
  <c r="C211" i="2"/>
  <c r="B211" i="2"/>
  <c r="M210" i="2"/>
  <c r="O210" i="2" s="1"/>
  <c r="M209" i="2"/>
  <c r="O209" i="2" s="1"/>
  <c r="M208" i="2"/>
  <c r="O208" i="2" s="1"/>
  <c r="M207" i="2"/>
  <c r="O207" i="2" s="1"/>
  <c r="M206" i="2"/>
  <c r="O206" i="2" s="1"/>
  <c r="M205" i="2"/>
  <c r="O205" i="2" s="1"/>
  <c r="O219" i="2" l="1"/>
  <c r="N222" i="2"/>
  <c r="F222" i="2"/>
  <c r="D222" i="2"/>
  <c r="C222" i="2"/>
  <c r="H222" i="2"/>
  <c r="E222" i="2"/>
  <c r="M220" i="2"/>
  <c r="M231" i="2" s="1"/>
  <c r="O214" i="2"/>
  <c r="B222" i="2"/>
  <c r="M211" i="2"/>
  <c r="J222" i="2"/>
  <c r="K222" i="2"/>
  <c r="K231" i="2"/>
  <c r="N223" i="2" l="1"/>
  <c r="M222" i="2"/>
  <c r="M194" i="2" l="1"/>
  <c r="M193" i="2"/>
  <c r="M191" i="2"/>
  <c r="M190" i="2"/>
  <c r="K184" i="2"/>
  <c r="J184" i="2"/>
  <c r="I184" i="2"/>
  <c r="I195" i="2" s="1"/>
  <c r="H184" i="2"/>
  <c r="H195" i="2" s="1"/>
  <c r="G184" i="2"/>
  <c r="G195" i="2" s="1"/>
  <c r="F184" i="2"/>
  <c r="F195" i="2" s="1"/>
  <c r="E184" i="2"/>
  <c r="E195" i="2" s="1"/>
  <c r="D184" i="2"/>
  <c r="D195" i="2" s="1"/>
  <c r="C184" i="2"/>
  <c r="C195" i="2" s="1"/>
  <c r="B184" i="2"/>
  <c r="B195" i="2" s="1"/>
  <c r="M183" i="2"/>
  <c r="M182" i="2"/>
  <c r="M181" i="2"/>
  <c r="M180" i="2"/>
  <c r="M179" i="2"/>
  <c r="M178" i="2"/>
  <c r="K175" i="2"/>
  <c r="J175" i="2"/>
  <c r="I175" i="2"/>
  <c r="I186" i="2" s="1"/>
  <c r="H175" i="2"/>
  <c r="H186" i="2" s="1"/>
  <c r="G175" i="2"/>
  <c r="F175" i="2"/>
  <c r="F186" i="2" s="1"/>
  <c r="E175" i="2"/>
  <c r="E186" i="2" s="1"/>
  <c r="D175" i="2"/>
  <c r="D186" i="2" s="1"/>
  <c r="C175" i="2"/>
  <c r="C186" i="2" s="1"/>
  <c r="B175" i="2"/>
  <c r="B186" i="2" s="1"/>
  <c r="M174" i="2"/>
  <c r="M173" i="2"/>
  <c r="M172" i="2"/>
  <c r="M171" i="2"/>
  <c r="M170" i="2"/>
  <c r="M169" i="2"/>
  <c r="G186" i="2" l="1"/>
  <c r="M184" i="2"/>
  <c r="M195" i="2" s="1"/>
  <c r="J186" i="2"/>
  <c r="K186" i="2"/>
  <c r="M175" i="2"/>
  <c r="J195" i="2"/>
  <c r="K195" i="2"/>
  <c r="K148" i="2"/>
  <c r="M186" i="2" l="1"/>
  <c r="K159" i="2"/>
  <c r="M147" i="2"/>
  <c r="M146" i="2" l="1"/>
  <c r="M145" i="2" l="1"/>
  <c r="M144" i="2" l="1"/>
  <c r="M143" i="2" l="1"/>
  <c r="M142" i="2" l="1"/>
  <c r="M138" i="2" l="1"/>
  <c r="M137" i="2" l="1"/>
  <c r="M136" i="2" l="1"/>
  <c r="M135" i="2" l="1"/>
  <c r="M134" i="2" l="1"/>
  <c r="M133" i="2" l="1"/>
  <c r="M139" i="2" l="1"/>
  <c r="M148" i="2"/>
  <c r="B139" i="2"/>
  <c r="C139" i="2"/>
  <c r="D139" i="2"/>
  <c r="E139" i="2"/>
  <c r="F139" i="2"/>
  <c r="G139" i="2"/>
  <c r="H139" i="2"/>
  <c r="I139" i="2"/>
  <c r="J139" i="2"/>
  <c r="K139" i="2"/>
  <c r="B148" i="2"/>
  <c r="B159" i="2" s="1"/>
  <c r="C148" i="2"/>
  <c r="C159" i="2" s="1"/>
  <c r="D148" i="2"/>
  <c r="D159" i="2" s="1"/>
  <c r="E148" i="2"/>
  <c r="E159" i="2" s="1"/>
  <c r="F148" i="2"/>
  <c r="F159" i="2" s="1"/>
  <c r="G148" i="2"/>
  <c r="G159" i="2" s="1"/>
  <c r="H148" i="2"/>
  <c r="H159" i="2" s="1"/>
  <c r="I148" i="2"/>
  <c r="I159" i="2" s="1"/>
  <c r="J148" i="2"/>
  <c r="J159" i="2" s="1"/>
  <c r="M154" i="2"/>
  <c r="M155" i="2"/>
  <c r="M157" i="2"/>
  <c r="M158" i="2"/>
  <c r="M124" i="2"/>
  <c r="M159" i="2" l="1"/>
  <c r="H150" i="2"/>
  <c r="D150" i="2"/>
  <c r="I150" i="2"/>
  <c r="E150" i="2"/>
  <c r="J150" i="2"/>
  <c r="K150" i="2"/>
  <c r="G150" i="2"/>
  <c r="C150" i="2"/>
  <c r="F150" i="2"/>
  <c r="B150" i="2"/>
  <c r="M150" i="2"/>
  <c r="M121" i="2"/>
  <c r="M123" i="2"/>
  <c r="M122" i="2"/>
  <c r="M120" i="2" l="1"/>
  <c r="M119" i="2" l="1"/>
  <c r="E14" i="1" l="1"/>
  <c r="M115" i="2" l="1"/>
  <c r="M114" i="2" l="1"/>
  <c r="M113" i="2"/>
  <c r="M112" i="2"/>
  <c r="M111" i="2"/>
  <c r="M110" i="2"/>
  <c r="K125" i="2"/>
  <c r="J125" i="2"/>
  <c r="I125" i="2"/>
  <c r="H125" i="2"/>
  <c r="G125" i="2"/>
  <c r="F125" i="2"/>
  <c r="E125" i="2"/>
  <c r="D125" i="2"/>
  <c r="C125" i="2"/>
  <c r="B125" i="2"/>
  <c r="M125" i="2"/>
  <c r="K116" i="2"/>
  <c r="J116" i="2"/>
  <c r="I116" i="2"/>
  <c r="H116" i="2"/>
  <c r="G116" i="2"/>
  <c r="F116" i="2"/>
  <c r="E116" i="2"/>
  <c r="D116" i="2"/>
  <c r="C116" i="2"/>
  <c r="B116" i="2"/>
  <c r="M100" i="2"/>
  <c r="M99" i="2"/>
  <c r="M98" i="2"/>
  <c r="M97" i="2"/>
  <c r="M96" i="2"/>
  <c r="M95" i="2"/>
  <c r="M91" i="2"/>
  <c r="M90" i="2"/>
  <c r="M89" i="2"/>
  <c r="M88" i="2"/>
  <c r="K101" i="2"/>
  <c r="J101" i="2"/>
  <c r="K92" i="2"/>
  <c r="J92" i="2"/>
  <c r="M87" i="2"/>
  <c r="M86" i="2"/>
  <c r="I101" i="2"/>
  <c r="H101" i="2"/>
  <c r="G101" i="2"/>
  <c r="F101" i="2"/>
  <c r="E101" i="2"/>
  <c r="D101" i="2"/>
  <c r="C101" i="2"/>
  <c r="B101" i="2"/>
  <c r="I92" i="2"/>
  <c r="H92" i="2"/>
  <c r="G92" i="2"/>
  <c r="F92" i="2"/>
  <c r="E92" i="2"/>
  <c r="D92" i="2"/>
  <c r="C92" i="2"/>
  <c r="B92" i="2"/>
  <c r="M76" i="2"/>
  <c r="J103" i="2" l="1"/>
  <c r="F127" i="2"/>
  <c r="I127" i="2"/>
  <c r="H127" i="2"/>
  <c r="E127" i="2"/>
  <c r="D127" i="2"/>
  <c r="B127" i="2"/>
  <c r="K103" i="2"/>
  <c r="C127" i="2"/>
  <c r="G127" i="2"/>
  <c r="M116" i="2"/>
  <c r="M127" i="2" s="1"/>
  <c r="K127" i="2"/>
  <c r="J127" i="2"/>
  <c r="M101" i="2"/>
  <c r="H103" i="2"/>
  <c r="F103" i="2"/>
  <c r="D103" i="2"/>
  <c r="B103" i="2"/>
  <c r="M92" i="2"/>
  <c r="C103" i="2"/>
  <c r="E103" i="2"/>
  <c r="G103" i="2"/>
  <c r="I103" i="2"/>
  <c r="M75" i="2"/>
  <c r="M74" i="2"/>
  <c r="M73" i="2"/>
  <c r="M72" i="2"/>
  <c r="M71" i="2"/>
  <c r="M67" i="2"/>
  <c r="M66" i="2"/>
  <c r="M65" i="2"/>
  <c r="M64" i="2"/>
  <c r="M63" i="2"/>
  <c r="M62" i="2"/>
  <c r="I77" i="2"/>
  <c r="H77" i="2"/>
  <c r="G77" i="2"/>
  <c r="F77" i="2"/>
  <c r="E77" i="2"/>
  <c r="D77" i="2"/>
  <c r="C77" i="2"/>
  <c r="B77" i="2"/>
  <c r="I68" i="2"/>
  <c r="H68" i="2"/>
  <c r="G68" i="2"/>
  <c r="F68" i="2"/>
  <c r="E68" i="2"/>
  <c r="D68" i="2"/>
  <c r="C68" i="2"/>
  <c r="B68" i="2"/>
  <c r="M53" i="2"/>
  <c r="M52" i="2"/>
  <c r="M51" i="2"/>
  <c r="M50" i="2"/>
  <c r="M49" i="2"/>
  <c r="M48" i="2"/>
  <c r="M44" i="2"/>
  <c r="M43" i="2"/>
  <c r="M42" i="2"/>
  <c r="M41" i="2"/>
  <c r="M40" i="2"/>
  <c r="M39" i="2"/>
  <c r="I54" i="2"/>
  <c r="H54" i="2"/>
  <c r="G54" i="2"/>
  <c r="F54" i="2"/>
  <c r="E54" i="2"/>
  <c r="D54" i="2"/>
  <c r="C54" i="2"/>
  <c r="B54" i="2"/>
  <c r="I45" i="2"/>
  <c r="H45" i="2"/>
  <c r="G45" i="2"/>
  <c r="F45" i="2"/>
  <c r="E45" i="2"/>
  <c r="D45" i="2"/>
  <c r="C45" i="2"/>
  <c r="B45" i="2"/>
  <c r="M22" i="2"/>
  <c r="M28" i="2"/>
  <c r="M27" i="2"/>
  <c r="M26" i="2"/>
  <c r="I32" i="2"/>
  <c r="H32" i="2"/>
  <c r="G32" i="2"/>
  <c r="F32" i="2"/>
  <c r="E32" i="2"/>
  <c r="D32" i="2"/>
  <c r="C32" i="2"/>
  <c r="B32" i="2"/>
  <c r="I23" i="2"/>
  <c r="I34" i="2" s="1"/>
  <c r="H23" i="2"/>
  <c r="H34" i="2" s="1"/>
  <c r="G23" i="2"/>
  <c r="G34" i="2" s="1"/>
  <c r="F23" i="2"/>
  <c r="F34" i="2" s="1"/>
  <c r="E23" i="2"/>
  <c r="E34" i="2" s="1"/>
  <c r="D23" i="2"/>
  <c r="D34" i="2" s="1"/>
  <c r="C23" i="2"/>
  <c r="C34" i="2" s="1"/>
  <c r="B23" i="2"/>
  <c r="M21" i="2"/>
  <c r="M20" i="2"/>
  <c r="M19" i="2"/>
  <c r="I12" i="2"/>
  <c r="G12" i="2"/>
  <c r="F12" i="2"/>
  <c r="E12" i="2"/>
  <c r="D12" i="2"/>
  <c r="B12" i="2"/>
  <c r="C12" i="2"/>
  <c r="M6" i="2"/>
  <c r="M5" i="2"/>
  <c r="M8" i="2"/>
  <c r="M11" i="2"/>
  <c r="M10" i="2"/>
  <c r="M9" i="2"/>
  <c r="H12" i="2"/>
  <c r="M7" i="2"/>
  <c r="M103" i="2" l="1"/>
  <c r="M23" i="2"/>
  <c r="M77" i="2"/>
  <c r="H79" i="2"/>
  <c r="I79" i="2"/>
  <c r="G79" i="2"/>
  <c r="F79" i="2"/>
  <c r="E79" i="2"/>
  <c r="D79" i="2"/>
  <c r="C79" i="2"/>
  <c r="B79" i="2"/>
  <c r="M68" i="2"/>
  <c r="M54" i="2"/>
  <c r="I56" i="2"/>
  <c r="H56" i="2"/>
  <c r="G56" i="2"/>
  <c r="F56" i="2"/>
  <c r="E56" i="2"/>
  <c r="D56" i="2"/>
  <c r="C56" i="2"/>
  <c r="B56" i="2"/>
  <c r="M45" i="2"/>
  <c r="B34" i="2"/>
  <c r="M32" i="2"/>
  <c r="M12" i="2"/>
  <c r="M34" i="2" l="1"/>
  <c r="M79" i="2"/>
  <c r="M56" i="2"/>
  <c r="N19" i="3"/>
</calcChain>
</file>

<file path=xl/comments1.xml><?xml version="1.0" encoding="utf-8"?>
<comments xmlns="http://schemas.openxmlformats.org/spreadsheetml/2006/main">
  <authors>
    <author>Front Desk</author>
  </authors>
  <commentList>
    <comment ref="B15" authorId="0" shapeId="0">
      <text>
        <r>
          <rPr>
            <b/>
            <sz val="9"/>
            <color indexed="81"/>
            <rFont val="Tahoma"/>
            <family val="2"/>
          </rPr>
          <t>Front Desk: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<sst xmlns="http://schemas.openxmlformats.org/spreadsheetml/2006/main" count="656" uniqueCount="121">
  <si>
    <t>Copies</t>
  </si>
  <si>
    <t>Fax</t>
  </si>
  <si>
    <t>Internet</t>
  </si>
  <si>
    <t>Book Sales</t>
  </si>
  <si>
    <t>Fines &amp; Fees</t>
  </si>
  <si>
    <t>Cards</t>
  </si>
  <si>
    <t>Note Cards</t>
  </si>
  <si>
    <t>Misc</t>
  </si>
  <si>
    <t>Daily Totals</t>
  </si>
  <si>
    <t>Totals</t>
  </si>
  <si>
    <t>Monthly Totals</t>
  </si>
  <si>
    <t>Month</t>
  </si>
  <si>
    <t xml:space="preserve"> Totals</t>
  </si>
  <si>
    <t>September</t>
  </si>
  <si>
    <t>November</t>
  </si>
  <si>
    <t>December</t>
  </si>
  <si>
    <t>MONTHLY CASH FLOW</t>
  </si>
  <si>
    <t>August</t>
  </si>
  <si>
    <t xml:space="preserve">July </t>
  </si>
  <si>
    <t>October</t>
  </si>
  <si>
    <t>Misc.</t>
  </si>
  <si>
    <t>June</t>
  </si>
  <si>
    <t>February</t>
  </si>
  <si>
    <t>March</t>
  </si>
  <si>
    <t>April</t>
  </si>
  <si>
    <t>May</t>
  </si>
  <si>
    <t>2010-2011</t>
  </si>
  <si>
    <t xml:space="preserve"> </t>
  </si>
  <si>
    <t>January.  2011</t>
  </si>
  <si>
    <t>July.         2010</t>
  </si>
  <si>
    <t>Green-$ donation</t>
  </si>
  <si>
    <t>2011-2012</t>
  </si>
  <si>
    <t>July.         2011</t>
  </si>
  <si>
    <t>January.  2012</t>
  </si>
  <si>
    <t>General Revenue</t>
  </si>
  <si>
    <t>Donations</t>
  </si>
  <si>
    <t>Total</t>
  </si>
  <si>
    <t xml:space="preserve">  </t>
  </si>
  <si>
    <t>Fiscal yr totals</t>
  </si>
  <si>
    <t>Fiscal Yr totals</t>
  </si>
  <si>
    <r>
      <rPr>
        <b/>
        <sz val="12"/>
        <color rgb="FFD60093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-Copies</t>
    </r>
  </si>
  <si>
    <r>
      <rPr>
        <b/>
        <sz val="12"/>
        <color rgb="FFD60093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-Fax</t>
    </r>
  </si>
  <si>
    <r>
      <rPr>
        <b/>
        <sz val="12"/>
        <color rgb="FFD60093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-Internet</t>
    </r>
  </si>
  <si>
    <r>
      <rPr>
        <b/>
        <sz val="12"/>
        <color rgb="FFD60093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>-Cards</t>
    </r>
  </si>
  <si>
    <r>
      <rPr>
        <b/>
        <sz val="12"/>
        <color rgb="FFD60093"/>
        <rFont val="Calibri"/>
        <family val="2"/>
        <scheme val="minor"/>
      </rPr>
      <t>5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Book Sales</t>
    </r>
  </si>
  <si>
    <r>
      <rPr>
        <b/>
        <sz val="12"/>
        <color rgb="FFD60093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Fines &amp; Fees</t>
    </r>
  </si>
  <si>
    <r>
      <rPr>
        <b/>
        <sz val="12"/>
        <color rgb="FFD60093"/>
        <rFont val="Calibri"/>
        <family val="2"/>
        <scheme val="minor"/>
      </rPr>
      <t>8</t>
    </r>
    <r>
      <rPr>
        <b/>
        <sz val="12"/>
        <color theme="1"/>
        <rFont val="Calibri"/>
        <family val="2"/>
        <scheme val="minor"/>
      </rPr>
      <t>-Misc</t>
    </r>
  </si>
  <si>
    <t>2012-2013</t>
  </si>
  <si>
    <t>July.         2012</t>
  </si>
  <si>
    <t>January.  2013</t>
  </si>
  <si>
    <t>Rummage Sale: 2136.35</t>
  </si>
  <si>
    <t>Rummage Sale: $2190.37</t>
  </si>
  <si>
    <t xml:space="preserve"> Rummage Sale: $60.00= $2196.35</t>
  </si>
  <si>
    <t>Rummage Sale; $2.00=$2198.35</t>
  </si>
  <si>
    <t>June deposit on July's income.</t>
  </si>
  <si>
    <t xml:space="preserve">RED = </t>
  </si>
  <si>
    <t>2013-2014</t>
  </si>
  <si>
    <t>July.         2013</t>
  </si>
  <si>
    <t>January.  2014</t>
  </si>
  <si>
    <t>Fundraiser</t>
  </si>
  <si>
    <t>N.Cards</t>
  </si>
  <si>
    <t>Monthly Cash Flow Report</t>
  </si>
  <si>
    <t>Blue-Fundraiser</t>
  </si>
  <si>
    <t>(2012-2013)</t>
  </si>
  <si>
    <t>2014-2015</t>
  </si>
  <si>
    <t>July.         2014</t>
  </si>
  <si>
    <t>January.  2015</t>
  </si>
  <si>
    <t>(2013-2014)</t>
  </si>
  <si>
    <t>Book/Video Sales</t>
  </si>
  <si>
    <t xml:space="preserve">Fundraisers </t>
  </si>
  <si>
    <t>w/out CC</t>
  </si>
  <si>
    <t>with CC</t>
  </si>
  <si>
    <t>Deposit voucher</t>
  </si>
  <si>
    <t>Ran as CC</t>
  </si>
  <si>
    <t>Rum. Sale</t>
  </si>
  <si>
    <t>(2014-2015)</t>
  </si>
  <si>
    <t>Rummage sale $ 1027</t>
  </si>
  <si>
    <t>(2011-2012)</t>
  </si>
  <si>
    <t>(2010-2011)</t>
  </si>
  <si>
    <t>Rummage sale: $63 +</t>
  </si>
  <si>
    <t>2015-2016</t>
  </si>
  <si>
    <t>July.         2015</t>
  </si>
  <si>
    <t>January.  2016</t>
  </si>
  <si>
    <t>ANNUAL</t>
  </si>
  <si>
    <t>some funds rec'd in Aug.</t>
  </si>
  <si>
    <t>(2015-2016_</t>
  </si>
  <si>
    <t>2016-2017</t>
  </si>
  <si>
    <t>July.         2016</t>
  </si>
  <si>
    <t>January.  2017</t>
  </si>
  <si>
    <t>(2015-2016)</t>
  </si>
  <si>
    <t>$5705        9/23/16 WM donation</t>
  </si>
  <si>
    <t>(2016-2017)</t>
  </si>
  <si>
    <t>Nonprofit deposit</t>
  </si>
  <si>
    <t>2017-2018</t>
  </si>
  <si>
    <t>July.         2017</t>
  </si>
  <si>
    <t>January.  2018</t>
  </si>
  <si>
    <t>Total Nonprofit</t>
  </si>
  <si>
    <t>Total Library Revenue</t>
  </si>
  <si>
    <t>(2017-2018)</t>
  </si>
  <si>
    <t>Rummage Sale</t>
  </si>
  <si>
    <t>$1520 in July 18</t>
  </si>
  <si>
    <t>$165 in July</t>
  </si>
  <si>
    <t>2018-2019</t>
  </si>
  <si>
    <t>July.         2018</t>
  </si>
  <si>
    <t>January.  2019</t>
  </si>
  <si>
    <t>Rummage Sale $</t>
  </si>
  <si>
    <t>(2018-2019)</t>
  </si>
  <si>
    <t>2019-2020</t>
  </si>
  <si>
    <t>July.         2019</t>
  </si>
  <si>
    <t>January.  2020</t>
  </si>
  <si>
    <t>(2019-2020)</t>
  </si>
  <si>
    <t>No rummage sale</t>
  </si>
  <si>
    <t>2020-2021</t>
  </si>
  <si>
    <t>July.         2020</t>
  </si>
  <si>
    <t>January.  2021</t>
  </si>
  <si>
    <r>
      <rPr>
        <b/>
        <sz val="11"/>
        <color rgb="FFD60093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>-3D prints</t>
    </r>
  </si>
  <si>
    <r>
      <rPr>
        <b/>
        <sz val="12"/>
        <color rgb="FFD60093"/>
        <rFont val="Calibri"/>
        <family val="2"/>
        <scheme val="minor"/>
      </rPr>
      <t>7</t>
    </r>
    <r>
      <rPr>
        <b/>
        <sz val="11"/>
        <color rgb="FF00B050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Donation </t>
    </r>
    <r>
      <rPr>
        <b/>
        <sz val="8"/>
        <rFont val="Calibri"/>
        <family val="2"/>
        <scheme val="minor"/>
      </rPr>
      <t>(not thru Friends)</t>
    </r>
  </si>
  <si>
    <t>3D Print</t>
  </si>
  <si>
    <t>Actual Deposit 6/8/2022</t>
  </si>
  <si>
    <t>Friends Calendars</t>
  </si>
  <si>
    <t>Dec 2022 Jan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</si>
</sst>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&quot;$&quot;#,##0.00"/>
    <numFmt numFmtId="165" formatCode="[$-409]mmmm\ d\,\ yyyy;@"/>
    <numFmt numFmtId="166" formatCode="0.000"/>
  </numFmts>
  <fonts count="4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D60093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color rgb="FFFF66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8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D60093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1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/>
    <xf numFmtId="16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1" xfId="0" applyBorder="1"/>
    <xf numFmtId="0" fontId="2" fillId="3" borderId="1" xfId="0" applyFont="1" applyFill="1" applyBorder="1"/>
    <xf numFmtId="164" fontId="3" fillId="0" borderId="0" xfId="0" applyNumberFormat="1" applyFont="1" applyFill="1" applyBorder="1"/>
    <xf numFmtId="164" fontId="3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8" fillId="0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/>
    <xf numFmtId="164" fontId="8" fillId="0" borderId="1" xfId="0" applyNumberFormat="1" applyFont="1" applyBorder="1"/>
    <xf numFmtId="164" fontId="3" fillId="5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0" borderId="0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9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0" xfId="0" applyNumberFormat="1" applyFill="1" applyBorder="1"/>
    <xf numFmtId="0" fontId="11" fillId="0" borderId="0" xfId="0" applyFont="1"/>
    <xf numFmtId="0" fontId="10" fillId="0" borderId="0" xfId="0" applyFont="1"/>
    <xf numFmtId="164" fontId="13" fillId="0" borderId="1" xfId="0" applyNumberFormat="1" applyFont="1" applyBorder="1"/>
    <xf numFmtId="0" fontId="15" fillId="0" borderId="1" xfId="0" applyFont="1" applyBorder="1"/>
    <xf numFmtId="164" fontId="10" fillId="0" borderId="0" xfId="0" applyNumberFormat="1" applyFont="1" applyBorder="1"/>
    <xf numFmtId="17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164" fontId="19" fillId="0" borderId="1" xfId="0" applyNumberFormat="1" applyFont="1" applyFill="1" applyBorder="1"/>
    <xf numFmtId="164" fontId="22" fillId="0" borderId="1" xfId="0" applyNumberFormat="1" applyFont="1" applyFill="1" applyBorder="1"/>
    <xf numFmtId="164" fontId="0" fillId="0" borderId="4" xfId="0" applyNumberFormat="1" applyBorder="1"/>
    <xf numFmtId="164" fontId="0" fillId="0" borderId="2" xfId="0" applyNumberFormat="1" applyBorder="1"/>
    <xf numFmtId="164" fontId="4" fillId="0" borderId="1" xfId="0" applyNumberFormat="1" applyFont="1" applyFill="1" applyBorder="1"/>
    <xf numFmtId="164" fontId="16" fillId="0" borderId="1" xfId="0" applyNumberFormat="1" applyFont="1" applyFill="1" applyBorder="1"/>
    <xf numFmtId="164" fontId="17" fillId="0" borderId="1" xfId="0" applyNumberFormat="1" applyFont="1" applyFill="1" applyBorder="1"/>
    <xf numFmtId="164" fontId="18" fillId="0" borderId="1" xfId="0" applyNumberFormat="1" applyFont="1" applyFill="1" applyBorder="1"/>
    <xf numFmtId="164" fontId="15" fillId="0" borderId="4" xfId="0" applyNumberFormat="1" applyFont="1" applyBorder="1" applyAlignment="1">
      <alignment wrapText="1"/>
    </xf>
    <xf numFmtId="0" fontId="13" fillId="0" borderId="1" xfId="0" applyFont="1" applyBorder="1"/>
    <xf numFmtId="164" fontId="26" fillId="0" borderId="1" xfId="0" applyNumberFormat="1" applyFont="1" applyFill="1" applyBorder="1"/>
    <xf numFmtId="0" fontId="21" fillId="0" borderId="1" xfId="0" applyFont="1" applyBorder="1"/>
    <xf numFmtId="14" fontId="28" fillId="0" borderId="4" xfId="0" applyNumberFormat="1" applyFont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64" fontId="15" fillId="6" borderId="1" xfId="0" applyNumberFormat="1" applyFont="1" applyFill="1" applyBorder="1"/>
    <xf numFmtId="164" fontId="10" fillId="0" borderId="0" xfId="0" applyNumberFormat="1" applyFont="1"/>
    <xf numFmtId="164" fontId="9" fillId="6" borderId="1" xfId="0" applyNumberFormat="1" applyFont="1" applyFill="1" applyBorder="1"/>
    <xf numFmtId="164" fontId="13" fillId="0" borderId="0" xfId="0" applyNumberFormat="1" applyFont="1"/>
    <xf numFmtId="164" fontId="31" fillId="0" borderId="1" xfId="0" applyNumberFormat="1" applyFont="1" applyFill="1" applyBorder="1"/>
    <xf numFmtId="164" fontId="0" fillId="0" borderId="4" xfId="0" applyNumberFormat="1" applyFill="1" applyBorder="1"/>
    <xf numFmtId="164" fontId="0" fillId="0" borderId="5" xfId="0" applyNumberFormat="1" applyBorder="1"/>
    <xf numFmtId="164" fontId="8" fillId="0" borderId="7" xfId="0" applyNumberFormat="1" applyFont="1" applyFill="1" applyBorder="1"/>
    <xf numFmtId="164" fontId="8" fillId="0" borderId="9" xfId="0" applyNumberFormat="1" applyFont="1" applyFill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0" fillId="0" borderId="0" xfId="0" applyNumberFormat="1" applyBorder="1"/>
    <xf numFmtId="0" fontId="0" fillId="0" borderId="3" xfId="0" applyNumberFormat="1" applyBorder="1"/>
    <xf numFmtId="164" fontId="0" fillId="0" borderId="3" xfId="0" applyNumberFormat="1" applyBorder="1"/>
    <xf numFmtId="164" fontId="0" fillId="0" borderId="11" xfId="0" applyNumberFormat="1" applyBorder="1"/>
    <xf numFmtId="164" fontId="0" fillId="0" borderId="6" xfId="0" applyNumberFormat="1" applyFill="1" applyBorder="1"/>
    <xf numFmtId="0" fontId="0" fillId="0" borderId="12" xfId="0" applyNumberFormat="1" applyBorder="1"/>
    <xf numFmtId="164" fontId="0" fillId="0" borderId="17" xfId="0" applyNumberFormat="1" applyFont="1" applyBorder="1" applyAlignment="1">
      <alignment horizontal="center"/>
    </xf>
    <xf numFmtId="164" fontId="8" fillId="0" borderId="14" xfId="0" applyNumberFormat="1" applyFont="1" applyBorder="1"/>
    <xf numFmtId="164" fontId="8" fillId="8" borderId="8" xfId="0" applyNumberFormat="1" applyFont="1" applyFill="1" applyBorder="1"/>
    <xf numFmtId="164" fontId="0" fillId="8" borderId="16" xfId="0" applyNumberFormat="1" applyFill="1" applyBorder="1" applyAlignment="1">
      <alignment horizontal="center"/>
    </xf>
    <xf numFmtId="164" fontId="0" fillId="8" borderId="13" xfId="0" applyNumberFormat="1" applyFill="1" applyBorder="1"/>
    <xf numFmtId="164" fontId="8" fillId="8" borderId="6" xfId="0" applyNumberFormat="1" applyFont="1" applyFill="1" applyBorder="1"/>
    <xf numFmtId="164" fontId="10" fillId="0" borderId="2" xfId="0" applyNumberFormat="1" applyFont="1" applyFill="1" applyBorder="1"/>
    <xf numFmtId="164" fontId="10" fillId="3" borderId="1" xfId="0" applyNumberFormat="1" applyFont="1" applyFill="1" applyBorder="1"/>
    <xf numFmtId="0" fontId="33" fillId="0" borderId="1" xfId="0" applyFont="1" applyBorder="1"/>
    <xf numFmtId="164" fontId="33" fillId="0" borderId="1" xfId="0" applyNumberFormat="1" applyFont="1" applyBorder="1"/>
    <xf numFmtId="164" fontId="34" fillId="0" borderId="1" xfId="0" applyNumberFormat="1" applyFont="1" applyBorder="1"/>
    <xf numFmtId="164" fontId="10" fillId="0" borderId="1" xfId="0" applyNumberFormat="1" applyFont="1" applyBorder="1"/>
    <xf numFmtId="0" fontId="23" fillId="0" borderId="1" xfId="0" applyFont="1" applyBorder="1"/>
    <xf numFmtId="164" fontId="23" fillId="0" borderId="1" xfId="0" applyNumberFormat="1" applyFont="1" applyBorder="1"/>
    <xf numFmtId="164" fontId="30" fillId="0" borderId="1" xfId="0" applyNumberFormat="1" applyFont="1" applyBorder="1"/>
    <xf numFmtId="0" fontId="32" fillId="2" borderId="1" xfId="0" applyFont="1" applyFill="1" applyBorder="1"/>
    <xf numFmtId="164" fontId="10" fillId="2" borderId="1" xfId="0" applyNumberFormat="1" applyFont="1" applyFill="1" applyBorder="1"/>
    <xf numFmtId="164" fontId="10" fillId="2" borderId="2" xfId="0" applyNumberFormat="1" applyFont="1" applyFill="1" applyBorder="1"/>
    <xf numFmtId="164" fontId="9" fillId="0" borderId="0" xfId="0" applyNumberFormat="1" applyFont="1" applyFill="1" applyBorder="1"/>
    <xf numFmtId="0" fontId="32" fillId="0" borderId="0" xfId="0" applyFont="1" applyFill="1" applyBorder="1"/>
    <xf numFmtId="164" fontId="35" fillId="0" borderId="2" xfId="0" applyNumberFormat="1" applyFont="1" applyBorder="1"/>
    <xf numFmtId="164" fontId="36" fillId="0" borderId="2" xfId="0" applyNumberFormat="1" applyFont="1" applyBorder="1"/>
    <xf numFmtId="0" fontId="37" fillId="0" borderId="1" xfId="0" applyFont="1" applyBorder="1"/>
    <xf numFmtId="164" fontId="37" fillId="0" borderId="1" xfId="0" applyNumberFormat="1" applyFont="1" applyBorder="1"/>
    <xf numFmtId="164" fontId="38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11" fillId="0" borderId="4" xfId="0" applyNumberFormat="1" applyFont="1" applyFill="1" applyBorder="1"/>
    <xf numFmtId="0" fontId="0" fillId="0" borderId="1" xfId="0" applyFill="1" applyBorder="1"/>
    <xf numFmtId="164" fontId="8" fillId="0" borderId="4" xfId="0" applyNumberFormat="1" applyFont="1" applyFill="1" applyBorder="1"/>
    <xf numFmtId="164" fontId="12" fillId="0" borderId="1" xfId="0" applyNumberFormat="1" applyFont="1" applyFill="1" applyBorder="1"/>
    <xf numFmtId="164" fontId="9" fillId="0" borderId="4" xfId="0" applyNumberFormat="1" applyFont="1" applyFill="1" applyBorder="1"/>
    <xf numFmtId="164" fontId="3" fillId="5" borderId="4" xfId="0" applyNumberFormat="1" applyFont="1" applyFill="1" applyBorder="1"/>
    <xf numFmtId="0" fontId="3" fillId="4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0" fillId="0" borderId="19" xfId="0" applyNumberFormat="1" applyBorder="1"/>
    <xf numFmtId="164" fontId="32" fillId="0" borderId="20" xfId="0" applyNumberFormat="1" applyFont="1" applyFill="1" applyBorder="1"/>
    <xf numFmtId="14" fontId="0" fillId="0" borderId="1" xfId="0" applyNumberFormat="1" applyBorder="1"/>
    <xf numFmtId="0" fontId="3" fillId="5" borderId="1" xfId="0" applyFont="1" applyFill="1" applyBorder="1"/>
    <xf numFmtId="164" fontId="27" fillId="3" borderId="1" xfId="0" applyNumberFormat="1" applyFont="1" applyFill="1" applyBorder="1"/>
    <xf numFmtId="0" fontId="0" fillId="0" borderId="3" xfId="0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6" xfId="0" applyNumberFormat="1" applyBorder="1"/>
    <xf numFmtId="164" fontId="10" fillId="0" borderId="20" xfId="0" applyNumberFormat="1" applyFont="1" applyBorder="1"/>
    <xf numFmtId="0" fontId="16" fillId="4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164" fontId="16" fillId="0" borderId="2" xfId="0" applyNumberFormat="1" applyFont="1" applyFill="1" applyBorder="1"/>
    <xf numFmtId="164" fontId="0" fillId="0" borderId="20" xfId="0" applyNumberFormat="1" applyBorder="1"/>
    <xf numFmtId="164" fontId="1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6" fontId="10" fillId="0" borderId="0" xfId="0" applyNumberFormat="1" applyFont="1"/>
    <xf numFmtId="164" fontId="10" fillId="0" borderId="1" xfId="0" applyNumberFormat="1" applyFont="1" applyFill="1" applyBorder="1" applyAlignment="1"/>
    <xf numFmtId="0" fontId="35" fillId="0" borderId="1" xfId="0" applyFont="1" applyBorder="1"/>
    <xf numFmtId="164" fontId="35" fillId="0" borderId="1" xfId="0" applyNumberFormat="1" applyFont="1" applyBorder="1"/>
    <xf numFmtId="164" fontId="41" fillId="0" borderId="1" xfId="0" applyNumberFormat="1" applyFont="1" applyBorder="1"/>
    <xf numFmtId="164" fontId="27" fillId="0" borderId="1" xfId="0" applyNumberFormat="1" applyFont="1" applyFill="1" applyBorder="1"/>
    <xf numFmtId="0" fontId="3" fillId="4" borderId="27" xfId="0" applyFont="1" applyFill="1" applyBorder="1" applyAlignment="1">
      <alignment horizontal="center"/>
    </xf>
    <xf numFmtId="14" fontId="14" fillId="0" borderId="1" xfId="0" applyNumberFormat="1" applyFont="1" applyBorder="1" applyAlignment="1">
      <alignment wrapText="1"/>
    </xf>
    <xf numFmtId="0" fontId="3" fillId="4" borderId="27" xfId="0" applyFont="1" applyFill="1" applyBorder="1" applyAlignment="1">
      <alignment horizontal="center" wrapText="1"/>
    </xf>
    <xf numFmtId="164" fontId="32" fillId="0" borderId="0" xfId="0" applyNumberFormat="1" applyFont="1" applyFill="1" applyBorder="1"/>
    <xf numFmtId="164" fontId="16" fillId="0" borderId="0" xfId="0" applyNumberFormat="1" applyFont="1"/>
    <xf numFmtId="164" fontId="0" fillId="0" borderId="28" xfId="0" applyNumberFormat="1" applyBorder="1"/>
    <xf numFmtId="164" fontId="0" fillId="0" borderId="29" xfId="0" applyNumberFormat="1" applyBorder="1"/>
    <xf numFmtId="0" fontId="42" fillId="0" borderId="19" xfId="0" applyFont="1" applyBorder="1" applyAlignment="1">
      <alignment horizontal="left"/>
    </xf>
    <xf numFmtId="0" fontId="0" fillId="0" borderId="0" xfId="0" applyNumberFormat="1" applyAlignment="1">
      <alignment wrapText="1"/>
    </xf>
    <xf numFmtId="164" fontId="16" fillId="0" borderId="4" xfId="0" applyNumberFormat="1" applyFont="1" applyFill="1" applyBorder="1"/>
    <xf numFmtId="164" fontId="18" fillId="0" borderId="4" xfId="0" applyNumberFormat="1" applyFont="1" applyFill="1" applyBorder="1"/>
    <xf numFmtId="0" fontId="21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 vertical="center" wrapText="1"/>
    </xf>
    <xf numFmtId="0" fontId="22" fillId="0" borderId="1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16" fontId="42" fillId="0" borderId="0" xfId="0" applyNumberFormat="1" applyFont="1" applyBorder="1" applyAlignment="1">
      <alignment horizontal="left"/>
    </xf>
    <xf numFmtId="0" fontId="29" fillId="9" borderId="1" xfId="0" applyFont="1" applyFill="1" applyBorder="1" applyAlignment="1">
      <alignment horizontal="center" vertical="center" wrapText="1" shrinkToFit="1"/>
    </xf>
    <xf numFmtId="17" fontId="42" fillId="0" borderId="19" xfId="0" applyNumberFormat="1" applyFont="1" applyBorder="1" applyAlignment="1">
      <alignment horizontal="center"/>
    </xf>
    <xf numFmtId="0" fontId="24" fillId="0" borderId="0" xfId="0" applyFont="1" applyBorder="1" applyAlignment="1"/>
    <xf numFmtId="0" fontId="0" fillId="0" borderId="0" xfId="0" applyBorder="1"/>
    <xf numFmtId="166" fontId="25" fillId="0" borderId="0" xfId="0" applyNumberFormat="1" applyFont="1" applyBorder="1" applyAlignment="1">
      <alignment wrapText="1"/>
    </xf>
    <xf numFmtId="164" fontId="0" fillId="0" borderId="23" xfId="0" applyNumberFormat="1" applyBorder="1" applyAlignment="1"/>
    <xf numFmtId="0" fontId="0" fillId="0" borderId="4" xfId="0" applyBorder="1" applyAlignment="1"/>
    <xf numFmtId="164" fontId="0" fillId="0" borderId="24" xfId="0" applyNumberFormat="1" applyBorder="1" applyAlignment="1"/>
    <xf numFmtId="0" fontId="0" fillId="0" borderId="10" xfId="0" applyBorder="1" applyAlignment="1"/>
    <xf numFmtId="0" fontId="0" fillId="0" borderId="25" xfId="0" applyBorder="1" applyAlignment="1"/>
    <xf numFmtId="0" fontId="0" fillId="0" borderId="26" xfId="0" applyBorder="1" applyAlignment="1"/>
    <xf numFmtId="164" fontId="0" fillId="0" borderId="15" xfId="0" applyNumberFormat="1" applyBorder="1" applyAlignment="1"/>
    <xf numFmtId="0" fontId="0" fillId="0" borderId="18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  <color rgb="FF008000"/>
      <color rgb="FF006600"/>
      <color rgb="FFFF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52"/>
  <sheetViews>
    <sheetView tabSelected="1" workbookViewId="0">
      <selection activeCell="K6" sqref="K6"/>
    </sheetView>
  </sheetViews>
  <sheetFormatPr defaultRowHeight="15" x14ac:dyDescent="0.25"/>
  <cols>
    <col min="1" max="1" width="10.7109375" bestFit="1" customWidth="1"/>
    <col min="2" max="2" width="13.85546875" customWidth="1"/>
    <col min="3" max="3" width="9.140625" customWidth="1"/>
    <col min="4" max="4" width="10.42578125" customWidth="1"/>
    <col min="5" max="5" width="10.28515625" customWidth="1"/>
    <col min="6" max="6" width="12.7109375" customWidth="1"/>
    <col min="7" max="7" width="13.85546875" customWidth="1"/>
    <col min="8" max="9" width="12" customWidth="1"/>
    <col min="10" max="10" width="11.85546875" customWidth="1"/>
    <col min="11" max="12" width="12.85546875" customWidth="1"/>
    <col min="13" max="13" width="3.140625" customWidth="1"/>
    <col min="16" max="16" width="5" customWidth="1"/>
    <col min="17" max="17" width="1.28515625" customWidth="1"/>
    <col min="18" max="18" width="3" customWidth="1"/>
  </cols>
  <sheetData>
    <row r="1" spans="1:20" ht="26.25" x14ac:dyDescent="0.4">
      <c r="A1" s="4" t="s">
        <v>61</v>
      </c>
      <c r="B1" s="4"/>
      <c r="C1" s="4"/>
      <c r="F1" s="154" t="s">
        <v>120</v>
      </c>
      <c r="G1" s="154"/>
      <c r="H1" s="142"/>
      <c r="I1" s="152"/>
      <c r="J1" s="42" t="s">
        <v>62</v>
      </c>
      <c r="K1" s="42"/>
      <c r="T1" s="41"/>
    </row>
    <row r="2" spans="1:20" ht="15" customHeight="1" x14ac:dyDescent="0.4">
      <c r="A2" s="4"/>
      <c r="B2" s="4"/>
      <c r="C2" s="4"/>
      <c r="G2" s="58"/>
      <c r="H2" s="59"/>
      <c r="I2" s="143"/>
      <c r="J2" s="43" t="s">
        <v>30</v>
      </c>
      <c r="K2" s="43"/>
      <c r="M2" t="s">
        <v>37</v>
      </c>
    </row>
    <row r="3" spans="1:20" x14ac:dyDescent="0.25">
      <c r="J3" s="34" t="s">
        <v>55</v>
      </c>
      <c r="K3" s="34"/>
    </row>
    <row r="4" spans="1:20" ht="15.75" x14ac:dyDescent="0.25">
      <c r="A4" s="116"/>
      <c r="B4" s="110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20" ht="38.25" x14ac:dyDescent="0.25">
      <c r="A5" s="6"/>
      <c r="B5" s="111" t="s">
        <v>40</v>
      </c>
      <c r="C5" s="6" t="s">
        <v>41</v>
      </c>
      <c r="D5" s="6" t="s">
        <v>42</v>
      </c>
      <c r="E5" s="6" t="s">
        <v>43</v>
      </c>
      <c r="F5" s="6" t="s">
        <v>44</v>
      </c>
      <c r="G5" s="6" t="s">
        <v>45</v>
      </c>
      <c r="H5" s="148" t="s">
        <v>116</v>
      </c>
      <c r="I5" s="147" t="s">
        <v>46</v>
      </c>
      <c r="J5" s="153" t="s">
        <v>119</v>
      </c>
      <c r="K5" s="146" t="s">
        <v>115</v>
      </c>
      <c r="L5" s="6" t="s">
        <v>8</v>
      </c>
    </row>
    <row r="6" spans="1:20" ht="32.25" x14ac:dyDescent="0.3">
      <c r="A6" s="14" t="s">
        <v>10</v>
      </c>
      <c r="B6" s="112">
        <v>18.399999999999999</v>
      </c>
      <c r="C6" s="7">
        <v>15</v>
      </c>
      <c r="D6" s="7">
        <v>60</v>
      </c>
      <c r="E6" s="7">
        <v>16.5</v>
      </c>
      <c r="F6" s="7">
        <v>36.31</v>
      </c>
      <c r="G6" s="7">
        <v>30</v>
      </c>
      <c r="H6" s="151">
        <v>0</v>
      </c>
      <c r="I6" s="7">
        <v>17.8</v>
      </c>
      <c r="J6" s="150">
        <v>170</v>
      </c>
      <c r="K6" s="7">
        <v>0</v>
      </c>
      <c r="L6" s="8">
        <v>194.01</v>
      </c>
    </row>
    <row r="7" spans="1:20" x14ac:dyDescent="0.25">
      <c r="A7" s="10"/>
      <c r="B7" s="46"/>
      <c r="C7" s="2"/>
      <c r="D7" s="2"/>
      <c r="E7" s="2"/>
      <c r="F7" s="2"/>
      <c r="G7" s="36"/>
      <c r="H7" s="36"/>
      <c r="I7" s="36"/>
      <c r="J7" s="149"/>
      <c r="K7" s="149"/>
      <c r="L7" s="45"/>
    </row>
    <row r="8" spans="1:20" x14ac:dyDescent="0.25">
      <c r="A8" s="115"/>
      <c r="B8" s="46"/>
      <c r="C8" s="2"/>
      <c r="D8" s="2"/>
      <c r="E8" s="2"/>
      <c r="F8" s="2"/>
      <c r="G8" s="53"/>
      <c r="H8" s="53"/>
      <c r="I8" s="53"/>
      <c r="J8" s="55"/>
      <c r="K8" s="55"/>
      <c r="L8" s="44"/>
    </row>
    <row r="9" spans="1:20" ht="15.75" thickBot="1" x14ac:dyDescent="0.3">
      <c r="A9" s="115"/>
      <c r="B9" s="46"/>
      <c r="C9" s="66"/>
      <c r="D9" s="66"/>
      <c r="E9" s="66"/>
      <c r="F9" s="66"/>
      <c r="G9" s="53"/>
      <c r="H9" s="53"/>
      <c r="I9" s="53"/>
      <c r="J9" s="55"/>
      <c r="K9" s="55"/>
      <c r="L9" s="64"/>
    </row>
    <row r="10" spans="1:20" ht="16.5" thickTop="1" thickBot="1" x14ac:dyDescent="0.3">
      <c r="A10" s="115"/>
      <c r="B10" s="113"/>
      <c r="C10" s="164" t="s">
        <v>72</v>
      </c>
      <c r="D10" s="165"/>
      <c r="E10" s="81" t="s">
        <v>70</v>
      </c>
      <c r="F10" s="78" t="s">
        <v>71</v>
      </c>
      <c r="G10" s="105"/>
      <c r="H10" s="106"/>
      <c r="I10" s="106"/>
      <c r="J10" s="37"/>
      <c r="K10" s="37" t="s">
        <v>73</v>
      </c>
      <c r="L10" s="29">
        <v>38.799999999999997</v>
      </c>
    </row>
    <row r="11" spans="1:20" ht="25.5" thickTop="1" x14ac:dyDescent="0.35">
      <c r="A11" s="118"/>
      <c r="B11" s="119" t="s">
        <v>34</v>
      </c>
      <c r="C11" s="120"/>
      <c r="D11" s="77">
        <v>3802.2</v>
      </c>
      <c r="E11" s="82">
        <v>120.9</v>
      </c>
      <c r="F11" s="79">
        <v>36.799999999999997</v>
      </c>
      <c r="G11" s="107"/>
      <c r="H11" s="108"/>
      <c r="I11" s="108"/>
      <c r="J11" s="136"/>
      <c r="K11" s="136" t="s">
        <v>118</v>
      </c>
      <c r="L11" s="54">
        <v>155.21</v>
      </c>
    </row>
    <row r="12" spans="1:20" ht="15.75" x14ac:dyDescent="0.25">
      <c r="A12" s="118"/>
      <c r="B12" s="121" t="s">
        <v>68</v>
      </c>
      <c r="C12" s="2"/>
      <c r="D12" s="73">
        <v>3802.4</v>
      </c>
      <c r="E12" s="83">
        <v>34.31</v>
      </c>
      <c r="F12" s="67">
        <v>2</v>
      </c>
      <c r="G12" s="107"/>
      <c r="H12" s="15"/>
      <c r="I12" s="65"/>
      <c r="J12" s="56"/>
      <c r="K12" s="56" t="s">
        <v>92</v>
      </c>
      <c r="L12" s="15">
        <v>0</v>
      </c>
    </row>
    <row r="13" spans="1:20" ht="18.75" x14ac:dyDescent="0.3">
      <c r="A13" s="118"/>
      <c r="B13" s="158" t="s">
        <v>35</v>
      </c>
      <c r="C13" s="159"/>
      <c r="D13" s="73">
        <v>3802.7</v>
      </c>
      <c r="E13" s="83">
        <v>0</v>
      </c>
      <c r="F13" s="67">
        <v>0</v>
      </c>
      <c r="G13" s="107"/>
      <c r="H13" s="15"/>
      <c r="I13" s="65"/>
      <c r="J13" s="52"/>
      <c r="K13" s="52"/>
      <c r="L13" s="48"/>
      <c r="N13" s="69"/>
      <c r="O13" s="69"/>
      <c r="P13" s="69"/>
      <c r="Q13" s="69"/>
      <c r="R13" s="69"/>
      <c r="S13" s="69"/>
      <c r="T13" s="69"/>
    </row>
    <row r="14" spans="1:20" ht="15.75" x14ac:dyDescent="0.25">
      <c r="A14" s="118"/>
      <c r="B14" s="158" t="s">
        <v>69</v>
      </c>
      <c r="C14" s="159"/>
      <c r="D14" s="73">
        <v>3802.8</v>
      </c>
      <c r="E14" s="83">
        <f>L9</f>
        <v>0</v>
      </c>
      <c r="F14" s="67">
        <v>0</v>
      </c>
      <c r="G14" s="107"/>
      <c r="H14" s="15"/>
      <c r="I14" s="65"/>
      <c r="J14" s="46"/>
      <c r="K14" s="46"/>
      <c r="L14" s="15"/>
      <c r="N14" s="155"/>
      <c r="O14" s="155"/>
      <c r="P14" s="155"/>
      <c r="Q14" s="157"/>
      <c r="R14" s="157"/>
      <c r="S14" s="157"/>
      <c r="T14" s="70"/>
    </row>
    <row r="15" spans="1:20" ht="15.75" x14ac:dyDescent="0.25">
      <c r="A15" s="118"/>
      <c r="B15" s="160"/>
      <c r="C15" s="161"/>
      <c r="D15" s="74"/>
      <c r="E15" s="76"/>
      <c r="F15" s="67"/>
      <c r="G15" s="109"/>
      <c r="H15" s="49"/>
      <c r="I15" s="144"/>
      <c r="J15" s="46"/>
      <c r="K15" s="46"/>
      <c r="L15" s="15"/>
      <c r="M15" s="38"/>
      <c r="N15" s="155"/>
      <c r="O15" s="155"/>
      <c r="P15" s="155"/>
      <c r="Q15" s="157"/>
      <c r="R15" s="157"/>
      <c r="S15" s="157"/>
      <c r="T15" s="70"/>
    </row>
    <row r="16" spans="1:20" ht="16.5" thickBot="1" x14ac:dyDescent="0.3">
      <c r="A16" s="118"/>
      <c r="B16" s="162"/>
      <c r="C16" s="163"/>
      <c r="D16" s="75" t="s">
        <v>36</v>
      </c>
      <c r="E16" s="80">
        <v>155.21</v>
      </c>
      <c r="F16" s="68">
        <v>38.799999999999997</v>
      </c>
      <c r="G16" s="65"/>
      <c r="H16" s="15"/>
      <c r="I16" s="65"/>
      <c r="J16" s="46"/>
      <c r="K16" s="46"/>
      <c r="L16" s="15"/>
      <c r="M16" s="35"/>
      <c r="N16" s="155"/>
      <c r="O16" s="156"/>
      <c r="P16" s="156"/>
      <c r="Q16" s="157"/>
      <c r="R16" s="157"/>
      <c r="S16" s="157"/>
      <c r="T16" s="70"/>
    </row>
    <row r="17" spans="1:20" ht="16.5" thickTop="1" x14ac:dyDescent="0.25">
      <c r="A17" s="10"/>
      <c r="B17" s="114"/>
      <c r="C17" s="84"/>
      <c r="D17" s="122"/>
      <c r="E17" s="84"/>
      <c r="F17" s="84"/>
      <c r="G17" s="50"/>
      <c r="H17" s="51"/>
      <c r="I17" s="145"/>
      <c r="J17" s="46"/>
      <c r="K17" s="46"/>
      <c r="L17" s="15"/>
      <c r="M17" s="35"/>
      <c r="N17" s="155"/>
      <c r="O17" s="156"/>
      <c r="P17" s="156"/>
      <c r="Q17" s="157"/>
      <c r="R17" s="157"/>
      <c r="S17" s="157"/>
      <c r="T17" s="70"/>
    </row>
    <row r="18" spans="1:20" x14ac:dyDescent="0.25">
      <c r="A18" s="10"/>
      <c r="B18" s="127"/>
      <c r="C18" s="128"/>
      <c r="D18" s="128"/>
      <c r="E18" s="32"/>
      <c r="F18" s="32"/>
      <c r="G18" s="15"/>
      <c r="H18" s="15"/>
      <c r="I18" s="65"/>
      <c r="J18" s="46"/>
      <c r="K18" s="46"/>
      <c r="L18" s="15"/>
      <c r="N18" s="69"/>
      <c r="O18" s="69"/>
      <c r="P18" s="69"/>
      <c r="Q18" s="69"/>
      <c r="R18" s="69"/>
      <c r="S18" s="71"/>
      <c r="T18" s="72"/>
    </row>
    <row r="19" spans="1:20" x14ac:dyDescent="0.25">
      <c r="A19" s="10"/>
      <c r="B19" s="15"/>
      <c r="C19" s="15"/>
      <c r="D19" s="15"/>
      <c r="E19" s="15"/>
      <c r="F19" s="15"/>
      <c r="G19" s="49"/>
      <c r="H19" s="49"/>
      <c r="I19" s="144"/>
      <c r="J19" s="46"/>
      <c r="K19" s="46"/>
      <c r="L19" s="15"/>
      <c r="M19" t="s">
        <v>27</v>
      </c>
      <c r="N19" s="41"/>
      <c r="T19" s="41"/>
    </row>
    <row r="20" spans="1:20" x14ac:dyDescent="0.25">
      <c r="A20" s="10"/>
      <c r="B20" s="127"/>
      <c r="C20" s="128"/>
      <c r="D20" s="128"/>
      <c r="E20" s="130"/>
      <c r="F20" s="47"/>
      <c r="G20" s="47"/>
      <c r="H20" s="47"/>
      <c r="I20" s="47"/>
      <c r="J20" s="2"/>
      <c r="K20" s="2"/>
      <c r="L20" s="15"/>
    </row>
    <row r="21" spans="1:20" x14ac:dyDescent="0.25">
      <c r="A21" s="10"/>
      <c r="B21" s="126"/>
      <c r="C21" s="47"/>
      <c r="D21" s="47"/>
      <c r="E21" s="125"/>
      <c r="F21" s="91"/>
      <c r="G21" s="91"/>
      <c r="H21" s="2"/>
      <c r="I21" s="2"/>
      <c r="J21" s="2"/>
      <c r="K21" s="2"/>
      <c r="L21" s="15"/>
      <c r="M21" s="1"/>
    </row>
    <row r="22" spans="1:20" x14ac:dyDescent="0.25">
      <c r="A22" s="10"/>
      <c r="B22" s="46"/>
      <c r="C22" s="15"/>
      <c r="D22" s="15"/>
      <c r="E22" s="15"/>
      <c r="F22" s="15"/>
      <c r="G22" s="2"/>
      <c r="H22" s="2"/>
      <c r="I22" s="2"/>
      <c r="J22" s="2"/>
      <c r="K22" s="2"/>
      <c r="L22" s="15"/>
      <c r="O22" s="41"/>
    </row>
    <row r="23" spans="1:20" ht="3" customHeight="1" x14ac:dyDescent="0.25">
      <c r="A23" s="10"/>
      <c r="B23" s="46"/>
      <c r="C23" s="2"/>
      <c r="D23" s="2"/>
      <c r="E23" s="2"/>
      <c r="F23" s="2"/>
      <c r="G23" s="2"/>
      <c r="H23" s="2"/>
      <c r="I23" s="2"/>
      <c r="J23" s="2"/>
      <c r="K23" s="2"/>
      <c r="L23" s="15"/>
    </row>
    <row r="24" spans="1:20" x14ac:dyDescent="0.25">
      <c r="A24" s="10"/>
      <c r="B24" s="46"/>
      <c r="C24" s="2"/>
      <c r="D24" s="2"/>
      <c r="E24" s="2"/>
      <c r="F24" s="2"/>
      <c r="G24" s="2"/>
      <c r="H24" s="2"/>
      <c r="I24" s="2"/>
      <c r="J24" s="2"/>
      <c r="K24" s="2"/>
      <c r="L24" s="15"/>
    </row>
    <row r="25" spans="1:20" x14ac:dyDescent="0.25">
      <c r="A25" s="10"/>
      <c r="B25" s="46"/>
      <c r="C25" s="2"/>
      <c r="D25" s="2"/>
      <c r="E25" s="2"/>
      <c r="F25" s="2"/>
      <c r="G25" s="2"/>
      <c r="H25" s="2"/>
      <c r="I25" s="2"/>
      <c r="J25" s="2"/>
      <c r="K25" s="2"/>
      <c r="L25" s="15"/>
    </row>
    <row r="26" spans="1:20" x14ac:dyDescent="0.25">
      <c r="A26" s="10"/>
      <c r="B26" s="46"/>
      <c r="C26" s="2"/>
      <c r="D26" s="2"/>
      <c r="E26" s="2"/>
      <c r="F26" s="2"/>
      <c r="G26" s="2"/>
      <c r="H26" s="2"/>
      <c r="I26" s="2"/>
      <c r="J26" s="2"/>
      <c r="K26" s="2"/>
      <c r="L26" s="15"/>
    </row>
    <row r="27" spans="1:20" x14ac:dyDescent="0.25">
      <c r="A27" s="10"/>
      <c r="B27" s="46"/>
      <c r="C27" s="2"/>
      <c r="D27" s="2"/>
      <c r="E27" s="2"/>
      <c r="F27" s="2"/>
      <c r="G27" s="2"/>
      <c r="H27" s="2"/>
      <c r="I27" s="2"/>
      <c r="J27" s="2"/>
      <c r="K27" s="2"/>
      <c r="L27" s="15"/>
    </row>
    <row r="28" spans="1:20" x14ac:dyDescent="0.25">
      <c r="A28" s="10"/>
      <c r="B28" s="46"/>
      <c r="C28" s="2"/>
      <c r="D28" s="2"/>
      <c r="E28" s="2"/>
      <c r="F28" s="2"/>
      <c r="G28" s="2"/>
      <c r="H28" s="2"/>
      <c r="I28" s="2"/>
      <c r="J28" s="2"/>
      <c r="K28" s="2"/>
      <c r="L28" s="15"/>
    </row>
    <row r="29" spans="1:20" x14ac:dyDescent="0.25">
      <c r="A29" s="10"/>
      <c r="B29" s="46"/>
      <c r="C29" s="2"/>
      <c r="D29" s="2"/>
      <c r="E29" s="2"/>
      <c r="F29" s="2"/>
      <c r="G29" s="2"/>
      <c r="H29" s="2"/>
      <c r="I29" s="2"/>
      <c r="J29" s="2"/>
      <c r="K29" s="2"/>
      <c r="L29" s="15"/>
    </row>
    <row r="30" spans="1:20" x14ac:dyDescent="0.25">
      <c r="A30" s="10"/>
      <c r="B30" s="46"/>
      <c r="C30" s="2"/>
      <c r="D30" s="2"/>
      <c r="E30" s="2"/>
      <c r="F30" s="2"/>
      <c r="G30" s="2"/>
      <c r="H30" s="2"/>
      <c r="I30" s="2"/>
      <c r="J30" s="2"/>
      <c r="K30" s="2"/>
      <c r="L30" s="15"/>
    </row>
    <row r="31" spans="1:20" x14ac:dyDescent="0.25">
      <c r="A31" s="10"/>
      <c r="B31" s="4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20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13">
    <mergeCell ref="F1:G1"/>
    <mergeCell ref="N14:P14"/>
    <mergeCell ref="N17:P17"/>
    <mergeCell ref="Q17:S17"/>
    <mergeCell ref="B14:C14"/>
    <mergeCell ref="B15:C16"/>
    <mergeCell ref="N16:P16"/>
    <mergeCell ref="N15:P15"/>
    <mergeCell ref="Q14:S14"/>
    <mergeCell ref="Q15:S15"/>
    <mergeCell ref="C10:D10"/>
    <mergeCell ref="B13:C13"/>
    <mergeCell ref="Q16:S16"/>
  </mergeCells>
  <pageMargins left="0.45" right="0.45" top="0.75" bottom="0.75" header="0.3" footer="0.3"/>
  <pageSetup scale="9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10"/>
  <sheetViews>
    <sheetView topLeftCell="A276" workbookViewId="0">
      <selection activeCell="K293" sqref="K293"/>
    </sheetView>
  </sheetViews>
  <sheetFormatPr defaultRowHeight="15" x14ac:dyDescent="0.25"/>
  <cols>
    <col min="1" max="1" width="12.7109375" customWidth="1"/>
    <col min="2" max="2" width="8.7109375" customWidth="1"/>
    <col min="3" max="3" width="7.85546875" customWidth="1"/>
    <col min="4" max="4" width="9.5703125" bestFit="1" customWidth="1"/>
    <col min="5" max="5" width="10.85546875" customWidth="1"/>
    <col min="6" max="6" width="11.5703125" customWidth="1"/>
    <col min="7" max="7" width="12.7109375" customWidth="1"/>
    <col min="8" max="8" width="12.140625" customWidth="1"/>
    <col min="9" max="9" width="9.42578125" customWidth="1"/>
    <col min="10" max="10" width="7.5703125" customWidth="1"/>
    <col min="11" max="12" width="9.7109375" customWidth="1"/>
    <col min="13" max="13" width="10.5703125" customWidth="1"/>
    <col min="14" max="14" width="18.5703125" customWidth="1"/>
    <col min="15" max="15" width="14.28515625" customWidth="1"/>
  </cols>
  <sheetData>
    <row r="1" spans="1:13" ht="28.5" x14ac:dyDescent="0.45">
      <c r="A1" s="4" t="s">
        <v>16</v>
      </c>
      <c r="B1" s="4"/>
      <c r="C1" s="4"/>
      <c r="D1" s="4"/>
      <c r="F1" s="9">
        <v>2009</v>
      </c>
    </row>
    <row r="3" spans="1:13" ht="15.75" x14ac:dyDescent="0.25">
      <c r="A3" s="6" t="s">
        <v>11</v>
      </c>
      <c r="B3" s="6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  <c r="H3" s="6" t="s">
        <v>6</v>
      </c>
      <c r="I3" s="6" t="s">
        <v>7</v>
      </c>
      <c r="J3" s="6"/>
      <c r="K3" s="6"/>
      <c r="L3" s="6"/>
      <c r="M3" s="6" t="s">
        <v>12</v>
      </c>
    </row>
    <row r="4" spans="1:13" ht="15.75" x14ac:dyDescent="0.25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7"/>
    </row>
    <row r="5" spans="1:13" ht="15.75" x14ac:dyDescent="0.25">
      <c r="A5" s="25" t="s">
        <v>21</v>
      </c>
      <c r="B5" s="24">
        <v>1.95</v>
      </c>
      <c r="C5" s="24">
        <v>7</v>
      </c>
      <c r="D5" s="24">
        <v>17</v>
      </c>
      <c r="E5" s="24"/>
      <c r="F5" s="24"/>
      <c r="G5" s="24">
        <v>1.25</v>
      </c>
      <c r="H5" s="24"/>
      <c r="I5" s="24"/>
      <c r="J5" s="24"/>
      <c r="K5" s="24"/>
      <c r="L5" s="24"/>
      <c r="M5" s="17">
        <f t="shared" ref="M5:M11" si="0">SUM(B5:I5)</f>
        <v>27.2</v>
      </c>
    </row>
    <row r="6" spans="1:13" ht="15.75" x14ac:dyDescent="0.25">
      <c r="A6" s="16" t="s">
        <v>18</v>
      </c>
      <c r="B6" s="20">
        <v>8.6</v>
      </c>
      <c r="C6" s="20">
        <v>5</v>
      </c>
      <c r="D6" s="20">
        <v>75</v>
      </c>
      <c r="E6" s="20">
        <v>210</v>
      </c>
      <c r="F6" s="20">
        <v>31.25</v>
      </c>
      <c r="G6" s="20">
        <v>10</v>
      </c>
      <c r="H6" s="20"/>
      <c r="I6" s="20"/>
      <c r="J6" s="20"/>
      <c r="K6" s="20"/>
      <c r="L6" s="20"/>
      <c r="M6" s="17">
        <f t="shared" si="0"/>
        <v>339.85</v>
      </c>
    </row>
    <row r="7" spans="1:13" ht="15.75" x14ac:dyDescent="0.25">
      <c r="A7" s="10" t="s">
        <v>17</v>
      </c>
      <c r="B7" s="21">
        <v>16.399999999999999</v>
      </c>
      <c r="C7" s="21">
        <v>11.6</v>
      </c>
      <c r="D7" s="21">
        <v>100</v>
      </c>
      <c r="E7" s="21">
        <v>201</v>
      </c>
      <c r="F7" s="21">
        <v>92</v>
      </c>
      <c r="G7" s="21">
        <v>18.45</v>
      </c>
      <c r="H7" s="21"/>
      <c r="I7" s="21">
        <v>17</v>
      </c>
      <c r="J7" s="21"/>
      <c r="K7" s="21"/>
      <c r="L7" s="21"/>
      <c r="M7" s="13">
        <f t="shared" si="0"/>
        <v>456.45</v>
      </c>
    </row>
    <row r="8" spans="1:13" ht="15.75" x14ac:dyDescent="0.25">
      <c r="A8" s="10" t="s">
        <v>13</v>
      </c>
      <c r="B8" s="22"/>
      <c r="C8" s="22">
        <v>1.3</v>
      </c>
      <c r="D8" s="22"/>
      <c r="E8" s="22"/>
      <c r="F8" s="22">
        <v>36.25</v>
      </c>
      <c r="G8" s="22">
        <v>3.7</v>
      </c>
      <c r="H8" s="22"/>
      <c r="I8" s="22"/>
      <c r="J8" s="22"/>
      <c r="K8" s="22"/>
      <c r="L8" s="22"/>
      <c r="M8" s="13">
        <f t="shared" si="0"/>
        <v>41.25</v>
      </c>
    </row>
    <row r="9" spans="1:13" ht="15.75" x14ac:dyDescent="0.25">
      <c r="A9" s="10" t="s">
        <v>19</v>
      </c>
      <c r="B9" s="22">
        <v>11.7</v>
      </c>
      <c r="C9" s="22">
        <v>2</v>
      </c>
      <c r="D9" s="22">
        <v>45</v>
      </c>
      <c r="E9" s="22">
        <v>90</v>
      </c>
      <c r="F9" s="22">
        <v>28.25</v>
      </c>
      <c r="G9" s="22">
        <v>24.5</v>
      </c>
      <c r="H9" s="22">
        <v>5</v>
      </c>
      <c r="I9" s="22">
        <v>10</v>
      </c>
      <c r="J9" s="22"/>
      <c r="K9" s="22"/>
      <c r="L9" s="22"/>
      <c r="M9" s="13">
        <f t="shared" si="0"/>
        <v>216.45</v>
      </c>
    </row>
    <row r="10" spans="1:13" ht="15.75" x14ac:dyDescent="0.25">
      <c r="A10" s="10" t="s">
        <v>14</v>
      </c>
      <c r="B10" s="22">
        <v>2.2999999999999998</v>
      </c>
      <c r="C10" s="22">
        <v>2</v>
      </c>
      <c r="D10" s="22">
        <v>5</v>
      </c>
      <c r="E10" s="22">
        <v>30</v>
      </c>
      <c r="F10" s="22">
        <v>20.25</v>
      </c>
      <c r="G10" s="22">
        <v>15</v>
      </c>
      <c r="H10" s="22"/>
      <c r="I10" s="22"/>
      <c r="J10" s="22"/>
      <c r="K10" s="22"/>
      <c r="L10" s="22"/>
      <c r="M10" s="13">
        <f t="shared" si="0"/>
        <v>74.55</v>
      </c>
    </row>
    <row r="11" spans="1:13" ht="15.75" x14ac:dyDescent="0.25">
      <c r="A11" s="10" t="s">
        <v>15</v>
      </c>
      <c r="B11" s="22">
        <v>11.6</v>
      </c>
      <c r="C11" s="22">
        <v>2</v>
      </c>
      <c r="D11" s="22">
        <v>10</v>
      </c>
      <c r="E11" s="22">
        <v>30</v>
      </c>
      <c r="F11" s="22">
        <v>31.05</v>
      </c>
      <c r="G11" s="22">
        <v>31.3</v>
      </c>
      <c r="H11" s="22"/>
      <c r="I11" s="22">
        <v>1.1000000000000001</v>
      </c>
      <c r="J11" s="22"/>
      <c r="K11" s="22"/>
      <c r="L11" s="22"/>
      <c r="M11" s="13">
        <f t="shared" si="0"/>
        <v>117.05</v>
      </c>
    </row>
    <row r="12" spans="1:13" ht="18.75" x14ac:dyDescent="0.3">
      <c r="A12" s="11" t="s">
        <v>9</v>
      </c>
      <c r="B12" s="5">
        <f t="shared" ref="B12:G12" si="1">SUM(B5:B11)</f>
        <v>52.54999999999999</v>
      </c>
      <c r="C12" s="5">
        <f t="shared" si="1"/>
        <v>30.900000000000002</v>
      </c>
      <c r="D12" s="5">
        <f t="shared" si="1"/>
        <v>252</v>
      </c>
      <c r="E12" s="5">
        <f t="shared" si="1"/>
        <v>561</v>
      </c>
      <c r="F12" s="5">
        <f t="shared" si="1"/>
        <v>239.05</v>
      </c>
      <c r="G12" s="5">
        <f t="shared" si="1"/>
        <v>104.2</v>
      </c>
      <c r="H12" s="5">
        <f t="shared" ref="H12" si="2">SUM(H6:H11)</f>
        <v>5</v>
      </c>
      <c r="I12" s="5">
        <f>SUM(I5:I11)</f>
        <v>28.1</v>
      </c>
      <c r="J12" s="5"/>
      <c r="K12" s="5"/>
      <c r="L12" s="5"/>
      <c r="M12" s="5">
        <f>SUM(M5:M11)</f>
        <v>1272.8</v>
      </c>
    </row>
    <row r="14" spans="1:13" ht="28.5" x14ac:dyDescent="0.45">
      <c r="A14" s="4" t="s">
        <v>16</v>
      </c>
      <c r="B14" s="4"/>
      <c r="C14" s="4"/>
      <c r="D14" s="18"/>
      <c r="E14" s="18"/>
      <c r="F14" s="28" t="s">
        <v>26</v>
      </c>
      <c r="G14" s="18"/>
      <c r="H14" s="18"/>
      <c r="I14" s="18"/>
      <c r="J14" s="18"/>
      <c r="K14" s="18"/>
      <c r="L14" s="18"/>
      <c r="M14" s="18"/>
    </row>
    <row r="15" spans="1:13" ht="18.75" x14ac:dyDescent="0.3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.75" x14ac:dyDescent="0.25">
      <c r="A16" s="6" t="s">
        <v>11</v>
      </c>
      <c r="B16" s="6" t="s">
        <v>0</v>
      </c>
      <c r="C16" s="6" t="s">
        <v>1</v>
      </c>
      <c r="D16" s="6" t="s">
        <v>2</v>
      </c>
      <c r="E16" s="6" t="s">
        <v>5</v>
      </c>
      <c r="F16" s="6" t="s">
        <v>3</v>
      </c>
      <c r="G16" s="6" t="s">
        <v>4</v>
      </c>
      <c r="H16" s="6" t="s">
        <v>6</v>
      </c>
      <c r="I16" s="6" t="s">
        <v>7</v>
      </c>
      <c r="J16" s="6"/>
      <c r="K16" s="6"/>
      <c r="L16" s="6"/>
      <c r="M16" s="6" t="s">
        <v>12</v>
      </c>
    </row>
    <row r="17" spans="1:14" x14ac:dyDescent="0.25">
      <c r="A17" s="39" t="s">
        <v>28</v>
      </c>
      <c r="B17" s="2">
        <v>20.05</v>
      </c>
      <c r="C17" s="2">
        <v>7.45</v>
      </c>
      <c r="D17" s="2">
        <v>5</v>
      </c>
      <c r="E17" s="2">
        <v>65</v>
      </c>
      <c r="F17" s="2">
        <v>18</v>
      </c>
      <c r="G17" s="2">
        <v>34.9</v>
      </c>
      <c r="H17" s="2">
        <v>5</v>
      </c>
      <c r="I17" s="2">
        <v>25.26</v>
      </c>
      <c r="J17" s="2"/>
      <c r="K17" s="2"/>
      <c r="L17" s="2"/>
      <c r="M17" s="2">
        <v>180.66</v>
      </c>
    </row>
    <row r="18" spans="1:14" x14ac:dyDescent="0.25">
      <c r="A18" s="10" t="s">
        <v>22</v>
      </c>
      <c r="B18" s="2">
        <v>13.2</v>
      </c>
      <c r="C18" s="2">
        <v>44</v>
      </c>
      <c r="D18" s="2">
        <v>5</v>
      </c>
      <c r="E18" s="2">
        <v>90</v>
      </c>
      <c r="F18" s="2">
        <v>90.25</v>
      </c>
      <c r="G18" s="2">
        <v>2.2999999999999998</v>
      </c>
      <c r="H18" s="2">
        <v>0</v>
      </c>
      <c r="I18" s="2">
        <v>122.53</v>
      </c>
      <c r="J18" s="2"/>
      <c r="K18" s="2"/>
      <c r="L18" s="2"/>
      <c r="M18" s="2">
        <v>367.28</v>
      </c>
    </row>
    <row r="19" spans="1:14" x14ac:dyDescent="0.25">
      <c r="A19" s="10" t="s">
        <v>23</v>
      </c>
      <c r="B19" s="2">
        <v>4.0999999999999996</v>
      </c>
      <c r="C19" s="2">
        <v>6.3</v>
      </c>
      <c r="D19" s="2">
        <v>5</v>
      </c>
      <c r="E19" s="2">
        <v>150</v>
      </c>
      <c r="F19" s="2">
        <v>3.25</v>
      </c>
      <c r="G19" s="2">
        <v>53.77</v>
      </c>
      <c r="H19" s="2">
        <v>0</v>
      </c>
      <c r="I19" s="2">
        <v>82.25</v>
      </c>
      <c r="J19" s="2"/>
      <c r="K19" s="2"/>
      <c r="L19" s="2"/>
      <c r="M19" s="2">
        <f>SUM(B19:I19)</f>
        <v>304.67</v>
      </c>
    </row>
    <row r="20" spans="1:14" x14ac:dyDescent="0.25">
      <c r="A20" s="10" t="s">
        <v>24</v>
      </c>
      <c r="B20" s="2">
        <v>19.3</v>
      </c>
      <c r="C20" s="2">
        <v>19</v>
      </c>
      <c r="D20" s="2">
        <v>35</v>
      </c>
      <c r="E20" s="2">
        <v>30</v>
      </c>
      <c r="F20" s="2">
        <v>18.75</v>
      </c>
      <c r="G20" s="2">
        <v>38.6</v>
      </c>
      <c r="H20" s="2">
        <v>10</v>
      </c>
      <c r="I20" s="2">
        <v>196.65</v>
      </c>
      <c r="J20" s="2"/>
      <c r="K20" s="2"/>
      <c r="L20" s="2"/>
      <c r="M20" s="2">
        <f>SUM(B20:I20)</f>
        <v>367.3</v>
      </c>
    </row>
    <row r="21" spans="1:14" x14ac:dyDescent="0.25">
      <c r="A21" s="10" t="s">
        <v>25</v>
      </c>
      <c r="B21" s="2">
        <v>70.099999999999994</v>
      </c>
      <c r="C21" s="2">
        <v>35</v>
      </c>
      <c r="D21" s="2">
        <v>0</v>
      </c>
      <c r="E21" s="2">
        <v>125</v>
      </c>
      <c r="F21" s="2">
        <v>5.25</v>
      </c>
      <c r="G21" s="2">
        <v>52</v>
      </c>
      <c r="H21" s="2">
        <v>0</v>
      </c>
      <c r="I21" s="2">
        <v>2094.27</v>
      </c>
      <c r="J21" s="2"/>
      <c r="K21" s="2"/>
      <c r="L21" s="2"/>
      <c r="M21" s="2">
        <f>SUM(B21:I21)</f>
        <v>2381.62</v>
      </c>
      <c r="N21" t="s">
        <v>51</v>
      </c>
    </row>
    <row r="22" spans="1:14" x14ac:dyDescent="0.25">
      <c r="A22" s="10" t="s">
        <v>21</v>
      </c>
      <c r="B22" s="2">
        <v>32.4</v>
      </c>
      <c r="C22" s="2">
        <v>4</v>
      </c>
      <c r="D22" s="2">
        <v>50</v>
      </c>
      <c r="E22" s="2">
        <v>185</v>
      </c>
      <c r="F22" s="2">
        <v>41</v>
      </c>
      <c r="G22" s="2">
        <v>41.6</v>
      </c>
      <c r="H22" s="2">
        <v>0</v>
      </c>
      <c r="I22" s="2">
        <v>268.14999999999998</v>
      </c>
      <c r="J22" s="2"/>
      <c r="K22" s="2"/>
      <c r="L22" s="2"/>
      <c r="M22" s="2">
        <f>SUM(B22:I22)</f>
        <v>622.15</v>
      </c>
    </row>
    <row r="23" spans="1:14" x14ac:dyDescent="0.25">
      <c r="A23" s="26" t="s">
        <v>9</v>
      </c>
      <c r="B23" s="27">
        <f t="shared" ref="B23:M23" si="3">SUM(B17:B22)</f>
        <v>159.15</v>
      </c>
      <c r="C23" s="27">
        <f t="shared" si="3"/>
        <v>115.75</v>
      </c>
      <c r="D23" s="27">
        <f t="shared" si="3"/>
        <v>100</v>
      </c>
      <c r="E23" s="27">
        <f t="shared" si="3"/>
        <v>645</v>
      </c>
      <c r="F23" s="27">
        <f t="shared" si="3"/>
        <v>176.5</v>
      </c>
      <c r="G23" s="27">
        <f t="shared" si="3"/>
        <v>223.17</v>
      </c>
      <c r="H23" s="27">
        <f t="shared" si="3"/>
        <v>15</v>
      </c>
      <c r="I23" s="27">
        <f t="shared" si="3"/>
        <v>2789.11</v>
      </c>
      <c r="J23" s="27"/>
      <c r="K23" s="27"/>
      <c r="L23" s="27"/>
      <c r="M23" s="27">
        <f t="shared" si="3"/>
        <v>4223.6799999999994</v>
      </c>
      <c r="N23" s="41"/>
    </row>
    <row r="24" spans="1:14" x14ac:dyDescent="0.25">
      <c r="A24" s="18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4" ht="15.75" x14ac:dyDescent="0.25">
      <c r="A25" s="6" t="s">
        <v>11</v>
      </c>
      <c r="B25" s="6" t="s">
        <v>0</v>
      </c>
      <c r="C25" s="6" t="s">
        <v>1</v>
      </c>
      <c r="D25" s="6" t="s">
        <v>2</v>
      </c>
      <c r="E25" s="6" t="s">
        <v>5</v>
      </c>
      <c r="F25" s="6" t="s">
        <v>3</v>
      </c>
      <c r="G25" s="6" t="s">
        <v>4</v>
      </c>
      <c r="H25" s="6" t="s">
        <v>6</v>
      </c>
      <c r="I25" s="6" t="s">
        <v>7</v>
      </c>
      <c r="J25" s="6"/>
      <c r="K25" s="6"/>
      <c r="L25" s="6"/>
      <c r="M25" s="6" t="s">
        <v>12</v>
      </c>
    </row>
    <row r="26" spans="1:14" x14ac:dyDescent="0.25">
      <c r="A26" s="40" t="s">
        <v>29</v>
      </c>
      <c r="B26" s="2">
        <v>27.75</v>
      </c>
      <c r="C26" s="2">
        <v>63</v>
      </c>
      <c r="D26" s="2">
        <v>90</v>
      </c>
      <c r="E26" s="2">
        <v>150</v>
      </c>
      <c r="F26" s="2">
        <v>82.5</v>
      </c>
      <c r="G26" s="2">
        <v>68.45</v>
      </c>
      <c r="H26" s="2">
        <v>0</v>
      </c>
      <c r="I26" s="2">
        <v>1375.75</v>
      </c>
      <c r="J26" s="2"/>
      <c r="K26" s="2"/>
      <c r="L26" s="2"/>
      <c r="M26" s="2">
        <f>SUM(B26:I26)</f>
        <v>1857.45</v>
      </c>
    </row>
    <row r="27" spans="1:14" x14ac:dyDescent="0.25">
      <c r="A27" s="10" t="s">
        <v>17</v>
      </c>
      <c r="B27" s="2">
        <v>30.15</v>
      </c>
      <c r="C27" s="2">
        <v>9</v>
      </c>
      <c r="D27" s="2">
        <v>75</v>
      </c>
      <c r="E27" s="2">
        <v>180</v>
      </c>
      <c r="F27" s="2">
        <v>94.75</v>
      </c>
      <c r="G27" s="2">
        <v>4</v>
      </c>
      <c r="H27" s="2">
        <v>0</v>
      </c>
      <c r="I27" s="2">
        <v>292.5</v>
      </c>
      <c r="J27" s="2"/>
      <c r="K27" s="2"/>
      <c r="L27" s="2"/>
      <c r="M27" s="2">
        <f>SUM(B27:I27)</f>
        <v>685.4</v>
      </c>
    </row>
    <row r="28" spans="1:14" x14ac:dyDescent="0.25">
      <c r="A28" s="10" t="s">
        <v>13</v>
      </c>
      <c r="B28" s="2">
        <v>40.85</v>
      </c>
      <c r="C28" s="2">
        <v>7</v>
      </c>
      <c r="D28" s="2">
        <v>25</v>
      </c>
      <c r="E28" s="2">
        <v>90</v>
      </c>
      <c r="F28" s="2">
        <v>58.75</v>
      </c>
      <c r="G28" s="2">
        <v>28.83</v>
      </c>
      <c r="H28" s="2">
        <v>5</v>
      </c>
      <c r="I28" s="2">
        <v>482.95</v>
      </c>
      <c r="J28" s="2"/>
      <c r="K28" s="2"/>
      <c r="L28" s="2"/>
      <c r="M28" s="2">
        <f>SUM(B28:I28)</f>
        <v>738.38</v>
      </c>
    </row>
    <row r="29" spans="1:14" x14ac:dyDescent="0.25">
      <c r="A29" s="10" t="s">
        <v>19</v>
      </c>
      <c r="B29" s="2">
        <v>9.1</v>
      </c>
      <c r="C29" s="2">
        <v>6</v>
      </c>
      <c r="D29" s="2">
        <v>35</v>
      </c>
      <c r="E29" s="2">
        <v>65</v>
      </c>
      <c r="F29" s="2">
        <v>52.75</v>
      </c>
      <c r="G29" s="2">
        <v>36.03</v>
      </c>
      <c r="H29" s="2">
        <v>5</v>
      </c>
      <c r="I29" s="2">
        <v>1083.8599999999999</v>
      </c>
      <c r="J29" s="2"/>
      <c r="K29" s="2"/>
      <c r="L29" s="2"/>
      <c r="M29" s="2">
        <v>1292.74</v>
      </c>
    </row>
    <row r="30" spans="1:14" x14ac:dyDescent="0.25">
      <c r="A30" s="10" t="s">
        <v>14</v>
      </c>
      <c r="B30" s="2">
        <v>10.45</v>
      </c>
      <c r="C30" s="2">
        <v>5.3</v>
      </c>
      <c r="D30" s="2">
        <v>10</v>
      </c>
      <c r="E30" s="2">
        <v>0</v>
      </c>
      <c r="F30" s="2">
        <v>8.75</v>
      </c>
      <c r="G30" s="2">
        <v>41.72</v>
      </c>
      <c r="H30" s="2">
        <v>5</v>
      </c>
      <c r="I30" s="2">
        <v>388.06</v>
      </c>
      <c r="J30" s="2"/>
      <c r="K30" s="2"/>
      <c r="L30" s="2"/>
      <c r="M30" s="2">
        <v>469.28</v>
      </c>
    </row>
    <row r="31" spans="1:14" x14ac:dyDescent="0.25">
      <c r="A31" s="10" t="s">
        <v>15</v>
      </c>
      <c r="B31" s="2">
        <v>18.5</v>
      </c>
      <c r="C31" s="2">
        <v>16</v>
      </c>
      <c r="D31" s="2">
        <v>0</v>
      </c>
      <c r="E31" s="2">
        <v>30</v>
      </c>
      <c r="F31" s="2">
        <v>7.5</v>
      </c>
      <c r="G31" s="2">
        <v>37.979999999999997</v>
      </c>
      <c r="H31" s="2">
        <v>10</v>
      </c>
      <c r="I31" s="2">
        <v>543.45000000000005</v>
      </c>
      <c r="J31" s="2"/>
      <c r="K31" s="2"/>
      <c r="L31" s="2"/>
      <c r="M31" s="2">
        <v>663.43</v>
      </c>
    </row>
    <row r="32" spans="1:14" x14ac:dyDescent="0.25">
      <c r="A32" s="26" t="s">
        <v>9</v>
      </c>
      <c r="B32" s="27">
        <f t="shared" ref="B32:M32" si="4">SUM(B26:B31)</f>
        <v>136.80000000000001</v>
      </c>
      <c r="C32" s="27">
        <f t="shared" si="4"/>
        <v>106.3</v>
      </c>
      <c r="D32" s="27">
        <f t="shared" si="4"/>
        <v>235</v>
      </c>
      <c r="E32" s="27">
        <f t="shared" si="4"/>
        <v>515</v>
      </c>
      <c r="F32" s="27">
        <f t="shared" si="4"/>
        <v>305</v>
      </c>
      <c r="G32" s="27">
        <f t="shared" si="4"/>
        <v>217.01</v>
      </c>
      <c r="H32" s="27">
        <f t="shared" si="4"/>
        <v>25</v>
      </c>
      <c r="I32" s="27">
        <f t="shared" si="4"/>
        <v>4166.57</v>
      </c>
      <c r="J32" s="27"/>
      <c r="K32" s="27"/>
      <c r="L32" s="27"/>
      <c r="M32" s="27">
        <f t="shared" si="4"/>
        <v>5706.68</v>
      </c>
      <c r="N32" s="41"/>
    </row>
    <row r="34" spans="1:14" x14ac:dyDescent="0.25">
      <c r="A34" s="30" t="s">
        <v>39</v>
      </c>
      <c r="B34" s="29">
        <f t="shared" ref="B34:M34" si="5">B23+B32</f>
        <v>295.95000000000005</v>
      </c>
      <c r="C34" s="29">
        <f t="shared" si="5"/>
        <v>222.05</v>
      </c>
      <c r="D34" s="29">
        <f t="shared" si="5"/>
        <v>335</v>
      </c>
      <c r="E34" s="60">
        <f t="shared" si="5"/>
        <v>1160</v>
      </c>
      <c r="F34" s="29">
        <f t="shared" si="5"/>
        <v>481.5</v>
      </c>
      <c r="G34" s="29">
        <f t="shared" si="5"/>
        <v>440.17999999999995</v>
      </c>
      <c r="H34" s="29">
        <f t="shared" si="5"/>
        <v>40</v>
      </c>
      <c r="I34" s="29">
        <f t="shared" si="5"/>
        <v>6955.68</v>
      </c>
      <c r="J34" s="29"/>
      <c r="K34" s="29"/>
      <c r="L34" s="29"/>
      <c r="M34" s="29">
        <f t="shared" si="5"/>
        <v>9930.36</v>
      </c>
      <c r="N34" s="41"/>
    </row>
    <row r="36" spans="1:14" ht="28.5" x14ac:dyDescent="0.45">
      <c r="A36" s="4" t="s">
        <v>16</v>
      </c>
      <c r="B36" s="4"/>
      <c r="C36" s="4"/>
      <c r="D36" s="18"/>
      <c r="E36" s="18"/>
      <c r="F36" s="28" t="s">
        <v>31</v>
      </c>
      <c r="G36" s="18"/>
    </row>
    <row r="38" spans="1:14" ht="15.75" x14ac:dyDescent="0.25">
      <c r="A38" s="6" t="s">
        <v>11</v>
      </c>
      <c r="B38" s="6" t="s">
        <v>0</v>
      </c>
      <c r="C38" s="6" t="s">
        <v>1</v>
      </c>
      <c r="D38" s="6" t="s">
        <v>2</v>
      </c>
      <c r="E38" s="6" t="s">
        <v>5</v>
      </c>
      <c r="F38" s="6" t="s">
        <v>3</v>
      </c>
      <c r="G38" s="6" t="s">
        <v>4</v>
      </c>
      <c r="H38" s="6" t="s">
        <v>6</v>
      </c>
      <c r="I38" s="6" t="s">
        <v>7</v>
      </c>
      <c r="J38" s="6"/>
      <c r="K38" s="6"/>
      <c r="L38" s="6"/>
      <c r="M38" s="6" t="s">
        <v>12</v>
      </c>
    </row>
    <row r="39" spans="1:14" x14ac:dyDescent="0.25">
      <c r="A39" s="40" t="s">
        <v>32</v>
      </c>
      <c r="B39" s="2">
        <v>57.25</v>
      </c>
      <c r="C39" s="2">
        <v>4</v>
      </c>
      <c r="D39" s="2">
        <v>60</v>
      </c>
      <c r="E39" s="2">
        <v>210</v>
      </c>
      <c r="F39" s="2">
        <v>65.5</v>
      </c>
      <c r="G39" s="2">
        <v>12.4</v>
      </c>
      <c r="H39" s="2">
        <v>25</v>
      </c>
      <c r="I39" s="2">
        <v>2583.48</v>
      </c>
      <c r="J39" s="2"/>
      <c r="K39" s="2"/>
      <c r="L39" s="2"/>
      <c r="M39" s="2">
        <f t="shared" ref="M39:M44" si="6">SUM(B39:I39)</f>
        <v>3017.63</v>
      </c>
    </row>
    <row r="40" spans="1:14" x14ac:dyDescent="0.25">
      <c r="A40" s="10" t="s">
        <v>17</v>
      </c>
      <c r="B40" s="2">
        <v>51.9</v>
      </c>
      <c r="C40" s="2">
        <v>17.3</v>
      </c>
      <c r="D40" s="2">
        <v>40</v>
      </c>
      <c r="E40" s="2">
        <v>60</v>
      </c>
      <c r="F40" s="2">
        <v>87.5</v>
      </c>
      <c r="G40" s="2">
        <v>50.4</v>
      </c>
      <c r="H40" s="2">
        <v>0</v>
      </c>
      <c r="I40" s="2">
        <v>1052.3</v>
      </c>
      <c r="J40" s="2"/>
      <c r="K40" s="2"/>
      <c r="L40" s="2"/>
      <c r="M40" s="2">
        <f t="shared" si="6"/>
        <v>1359.3999999999999</v>
      </c>
    </row>
    <row r="41" spans="1:14" x14ac:dyDescent="0.25">
      <c r="A41" s="10" t="s">
        <v>13</v>
      </c>
      <c r="B41" s="2">
        <v>55.8</v>
      </c>
      <c r="C41" s="2">
        <v>7</v>
      </c>
      <c r="D41" s="2">
        <v>25</v>
      </c>
      <c r="E41" s="2">
        <v>40</v>
      </c>
      <c r="F41" s="2">
        <v>56.65</v>
      </c>
      <c r="G41" s="2">
        <v>65</v>
      </c>
      <c r="H41" s="2">
        <v>0</v>
      </c>
      <c r="I41" s="2">
        <v>324.89999999999998</v>
      </c>
      <c r="J41" s="2"/>
      <c r="K41" s="2"/>
      <c r="L41" s="2"/>
      <c r="M41" s="2">
        <f t="shared" si="6"/>
        <v>574.34999999999991</v>
      </c>
    </row>
    <row r="42" spans="1:14" x14ac:dyDescent="0.25">
      <c r="A42" s="10" t="s">
        <v>19</v>
      </c>
      <c r="B42" s="2">
        <v>36.700000000000003</v>
      </c>
      <c r="C42" s="2">
        <v>4</v>
      </c>
      <c r="D42" s="2">
        <v>10</v>
      </c>
      <c r="E42" s="2">
        <v>30</v>
      </c>
      <c r="F42" s="2">
        <v>54</v>
      </c>
      <c r="G42" s="2">
        <v>14.8</v>
      </c>
      <c r="H42" s="2">
        <v>0</v>
      </c>
      <c r="I42" s="2">
        <v>13.41</v>
      </c>
      <c r="J42" s="2"/>
      <c r="K42" s="2"/>
      <c r="L42" s="2"/>
      <c r="M42" s="2">
        <f t="shared" si="6"/>
        <v>162.91</v>
      </c>
    </row>
    <row r="43" spans="1:14" x14ac:dyDescent="0.25">
      <c r="A43" s="10" t="s">
        <v>14</v>
      </c>
      <c r="B43" s="2">
        <v>8</v>
      </c>
      <c r="C43" s="2">
        <v>3</v>
      </c>
      <c r="D43" s="2">
        <v>0</v>
      </c>
      <c r="E43" s="2">
        <v>35</v>
      </c>
      <c r="F43" s="2">
        <v>0.5</v>
      </c>
      <c r="G43" s="2">
        <v>25.9</v>
      </c>
      <c r="H43" s="2">
        <v>0</v>
      </c>
      <c r="I43" s="2">
        <v>5</v>
      </c>
      <c r="J43" s="2"/>
      <c r="K43" s="2"/>
      <c r="L43" s="2"/>
      <c r="M43" s="2">
        <f t="shared" si="6"/>
        <v>77.400000000000006</v>
      </c>
    </row>
    <row r="44" spans="1:14" x14ac:dyDescent="0.25">
      <c r="A44" s="10" t="s">
        <v>15</v>
      </c>
      <c r="B44" s="2">
        <v>1.3</v>
      </c>
      <c r="C44" s="2">
        <v>10</v>
      </c>
      <c r="D44" s="2">
        <v>10</v>
      </c>
      <c r="E44" s="2">
        <v>30</v>
      </c>
      <c r="F44" s="2">
        <v>38.5</v>
      </c>
      <c r="G44" s="2">
        <v>24</v>
      </c>
      <c r="H44" s="2">
        <v>0</v>
      </c>
      <c r="I44" s="2">
        <v>207</v>
      </c>
      <c r="J44" s="2"/>
      <c r="K44" s="2"/>
      <c r="L44" s="2"/>
      <c r="M44" s="2">
        <f t="shared" si="6"/>
        <v>320.8</v>
      </c>
    </row>
    <row r="45" spans="1:14" x14ac:dyDescent="0.25">
      <c r="A45" s="26" t="s">
        <v>9</v>
      </c>
      <c r="B45" s="27">
        <f t="shared" ref="B45:M45" si="7">SUM(B39:B44)</f>
        <v>210.95</v>
      </c>
      <c r="C45" s="27">
        <f t="shared" si="7"/>
        <v>45.3</v>
      </c>
      <c r="D45" s="27">
        <f t="shared" si="7"/>
        <v>145</v>
      </c>
      <c r="E45" s="27">
        <f t="shared" si="7"/>
        <v>405</v>
      </c>
      <c r="F45" s="27">
        <f t="shared" si="7"/>
        <v>302.64999999999998</v>
      </c>
      <c r="G45" s="27">
        <f t="shared" si="7"/>
        <v>192.5</v>
      </c>
      <c r="H45" s="27">
        <f t="shared" si="7"/>
        <v>25</v>
      </c>
      <c r="I45" s="27">
        <f t="shared" si="7"/>
        <v>4186.09</v>
      </c>
      <c r="J45" s="27"/>
      <c r="K45" s="27"/>
      <c r="L45" s="27"/>
      <c r="M45" s="27">
        <f t="shared" si="7"/>
        <v>5512.4899999999989</v>
      </c>
    </row>
    <row r="47" spans="1:14" ht="15.75" x14ac:dyDescent="0.25">
      <c r="A47" s="6" t="s">
        <v>11</v>
      </c>
      <c r="B47" s="6" t="s">
        <v>0</v>
      </c>
      <c r="C47" s="6" t="s">
        <v>1</v>
      </c>
      <c r="D47" s="6" t="s">
        <v>2</v>
      </c>
      <c r="E47" s="6" t="s">
        <v>5</v>
      </c>
      <c r="F47" s="6" t="s">
        <v>3</v>
      </c>
      <c r="G47" s="6" t="s">
        <v>4</v>
      </c>
      <c r="H47" s="6" t="s">
        <v>6</v>
      </c>
      <c r="I47" s="6" t="s">
        <v>7</v>
      </c>
      <c r="J47" s="6"/>
      <c r="K47" s="6"/>
      <c r="L47" s="6"/>
      <c r="M47" s="6" t="s">
        <v>12</v>
      </c>
    </row>
    <row r="48" spans="1:14" x14ac:dyDescent="0.25">
      <c r="A48" s="39" t="s">
        <v>33</v>
      </c>
      <c r="B48" s="2">
        <v>14.7</v>
      </c>
      <c r="C48" s="2">
        <v>1</v>
      </c>
      <c r="D48" s="2">
        <v>0</v>
      </c>
      <c r="E48" s="2">
        <v>90</v>
      </c>
      <c r="F48" s="2">
        <v>22</v>
      </c>
      <c r="G48" s="2">
        <v>16.149999999999999</v>
      </c>
      <c r="H48" s="2">
        <v>0</v>
      </c>
      <c r="I48" s="2">
        <v>0</v>
      </c>
      <c r="J48" s="2"/>
      <c r="K48" s="2"/>
      <c r="L48" s="2"/>
      <c r="M48" s="2">
        <f t="shared" ref="M48:M53" si="8">SUM(B48:I48)</f>
        <v>143.85</v>
      </c>
    </row>
    <row r="49" spans="1:14" x14ac:dyDescent="0.25">
      <c r="A49" s="10" t="s">
        <v>22</v>
      </c>
      <c r="B49" s="2">
        <v>19.8</v>
      </c>
      <c r="C49" s="2">
        <v>2</v>
      </c>
      <c r="D49" s="2">
        <v>12</v>
      </c>
      <c r="E49" s="2">
        <v>30</v>
      </c>
      <c r="F49" s="2">
        <v>109.5</v>
      </c>
      <c r="G49" s="2">
        <v>18.25</v>
      </c>
      <c r="H49" s="2">
        <v>0</v>
      </c>
      <c r="I49" s="2">
        <v>5.0599999999999996</v>
      </c>
      <c r="J49" s="2"/>
      <c r="K49" s="2"/>
      <c r="L49" s="2"/>
      <c r="M49" s="2">
        <f t="shared" si="8"/>
        <v>196.61</v>
      </c>
    </row>
    <row r="50" spans="1:14" x14ac:dyDescent="0.25">
      <c r="A50" s="10" t="s">
        <v>23</v>
      </c>
      <c r="B50" s="2">
        <v>30</v>
      </c>
      <c r="C50" s="2">
        <v>37</v>
      </c>
      <c r="D50" s="2">
        <v>30</v>
      </c>
      <c r="E50" s="2">
        <v>40</v>
      </c>
      <c r="F50" s="2">
        <v>26</v>
      </c>
      <c r="G50" s="2">
        <v>78.89</v>
      </c>
      <c r="H50" s="2">
        <v>0</v>
      </c>
      <c r="I50" s="2">
        <v>7.7</v>
      </c>
      <c r="J50" s="2"/>
      <c r="K50" s="2"/>
      <c r="L50" s="2"/>
      <c r="M50" s="2">
        <f t="shared" si="8"/>
        <v>249.58999999999997</v>
      </c>
    </row>
    <row r="51" spans="1:14" x14ac:dyDescent="0.25">
      <c r="A51" s="10" t="s">
        <v>24</v>
      </c>
      <c r="B51" s="2">
        <v>11.6</v>
      </c>
      <c r="C51" s="2">
        <v>5</v>
      </c>
      <c r="D51" s="2">
        <v>5</v>
      </c>
      <c r="E51" s="2">
        <v>120</v>
      </c>
      <c r="F51" s="2">
        <v>28</v>
      </c>
      <c r="G51" s="2">
        <v>71.5</v>
      </c>
      <c r="H51" s="2">
        <v>0</v>
      </c>
      <c r="I51" s="2">
        <v>149.55000000000001</v>
      </c>
      <c r="J51" s="2"/>
      <c r="K51" s="2"/>
      <c r="L51" s="2"/>
      <c r="M51" s="2">
        <f t="shared" si="8"/>
        <v>390.65</v>
      </c>
    </row>
    <row r="52" spans="1:14" x14ac:dyDescent="0.25">
      <c r="A52" s="10" t="s">
        <v>25</v>
      </c>
      <c r="B52" s="2">
        <v>50.85</v>
      </c>
      <c r="C52" s="2">
        <v>19.149999999999999</v>
      </c>
      <c r="D52" s="2">
        <v>20</v>
      </c>
      <c r="E52" s="2">
        <v>60</v>
      </c>
      <c r="F52" s="2">
        <v>11.75</v>
      </c>
      <c r="G52" s="2">
        <v>67.55</v>
      </c>
      <c r="H52" s="2">
        <v>0</v>
      </c>
      <c r="I52" s="2">
        <v>266.41000000000003</v>
      </c>
      <c r="J52" s="2"/>
      <c r="K52" s="2"/>
      <c r="L52" s="2"/>
      <c r="M52" s="2">
        <f t="shared" si="8"/>
        <v>495.71000000000004</v>
      </c>
    </row>
    <row r="53" spans="1:14" x14ac:dyDescent="0.25">
      <c r="A53" s="10" t="s">
        <v>21</v>
      </c>
      <c r="B53" s="2">
        <v>72.3</v>
      </c>
      <c r="C53" s="2">
        <v>8</v>
      </c>
      <c r="D53" s="2">
        <v>40</v>
      </c>
      <c r="E53" s="2">
        <v>120</v>
      </c>
      <c r="F53" s="2">
        <v>39.5</v>
      </c>
      <c r="G53" s="2">
        <v>50.8</v>
      </c>
      <c r="H53" s="2">
        <v>0</v>
      </c>
      <c r="I53" s="2">
        <v>2222.5</v>
      </c>
      <c r="J53" s="2"/>
      <c r="K53" s="2"/>
      <c r="L53" s="2"/>
      <c r="M53" s="2">
        <f t="shared" si="8"/>
        <v>2553.1</v>
      </c>
      <c r="N53" t="s">
        <v>50</v>
      </c>
    </row>
    <row r="54" spans="1:14" x14ac:dyDescent="0.25">
      <c r="A54" s="26" t="s">
        <v>9</v>
      </c>
      <c r="B54" s="27">
        <f t="shared" ref="B54:M54" si="9">SUM(B48:B53)</f>
        <v>199.25</v>
      </c>
      <c r="C54" s="27">
        <f t="shared" si="9"/>
        <v>72.150000000000006</v>
      </c>
      <c r="D54" s="57">
        <f t="shared" si="9"/>
        <v>107</v>
      </c>
      <c r="E54" s="27">
        <f t="shared" si="9"/>
        <v>460</v>
      </c>
      <c r="F54" s="27">
        <f t="shared" si="9"/>
        <v>236.75</v>
      </c>
      <c r="G54" s="27">
        <f t="shared" si="9"/>
        <v>303.14</v>
      </c>
      <c r="H54" s="27">
        <f t="shared" si="9"/>
        <v>0</v>
      </c>
      <c r="I54" s="27">
        <f t="shared" si="9"/>
        <v>2651.2200000000003</v>
      </c>
      <c r="J54" s="27"/>
      <c r="K54" s="27"/>
      <c r="L54" s="27"/>
      <c r="M54" s="27">
        <f t="shared" si="9"/>
        <v>4029.5099999999998</v>
      </c>
    </row>
    <row r="56" spans="1:14" x14ac:dyDescent="0.25">
      <c r="A56" s="30" t="s">
        <v>38</v>
      </c>
      <c r="B56" s="29">
        <f t="shared" ref="B56:M56" si="10">B45+B54</f>
        <v>410.2</v>
      </c>
      <c r="C56" s="29">
        <f t="shared" si="10"/>
        <v>117.45</v>
      </c>
      <c r="D56" s="29">
        <f t="shared" si="10"/>
        <v>252</v>
      </c>
      <c r="E56" s="29">
        <f t="shared" si="10"/>
        <v>865</v>
      </c>
      <c r="F56" s="29">
        <f t="shared" si="10"/>
        <v>539.4</v>
      </c>
      <c r="G56" s="29">
        <f t="shared" si="10"/>
        <v>495.64</v>
      </c>
      <c r="H56" s="29">
        <f t="shared" si="10"/>
        <v>25</v>
      </c>
      <c r="I56" s="29">
        <f t="shared" si="10"/>
        <v>6837.31</v>
      </c>
      <c r="J56" s="29"/>
      <c r="K56" s="29"/>
      <c r="L56" s="29"/>
      <c r="M56" s="29">
        <f t="shared" si="10"/>
        <v>9541.9999999999982</v>
      </c>
    </row>
    <row r="59" spans="1:14" ht="28.5" x14ac:dyDescent="0.45">
      <c r="A59" s="4" t="s">
        <v>16</v>
      </c>
      <c r="B59" s="4"/>
      <c r="C59" s="4"/>
      <c r="D59" s="18"/>
      <c r="E59" s="18"/>
      <c r="F59" s="28" t="s">
        <v>47</v>
      </c>
      <c r="G59" s="18"/>
    </row>
    <row r="61" spans="1:14" ht="15.75" x14ac:dyDescent="0.25">
      <c r="A61" s="6" t="s">
        <v>11</v>
      </c>
      <c r="B61" s="6" t="s">
        <v>0</v>
      </c>
      <c r="C61" s="6" t="s">
        <v>1</v>
      </c>
      <c r="D61" s="6" t="s">
        <v>2</v>
      </c>
      <c r="E61" s="6" t="s">
        <v>5</v>
      </c>
      <c r="F61" s="6" t="s">
        <v>3</v>
      </c>
      <c r="G61" s="6" t="s">
        <v>4</v>
      </c>
      <c r="H61" s="6" t="s">
        <v>6</v>
      </c>
      <c r="I61" s="6" t="s">
        <v>7</v>
      </c>
      <c r="J61" s="6"/>
      <c r="K61" s="6"/>
      <c r="L61" s="6"/>
      <c r="M61" s="6" t="s">
        <v>12</v>
      </c>
    </row>
    <row r="62" spans="1:14" x14ac:dyDescent="0.25">
      <c r="A62" s="40" t="s">
        <v>48</v>
      </c>
      <c r="B62" s="2">
        <v>116.7</v>
      </c>
      <c r="C62" s="2">
        <v>20</v>
      </c>
      <c r="D62" s="2">
        <v>90</v>
      </c>
      <c r="E62" s="2">
        <v>200</v>
      </c>
      <c r="F62" s="2">
        <v>77.5</v>
      </c>
      <c r="G62" s="2">
        <v>94.49</v>
      </c>
      <c r="H62" s="2">
        <v>10</v>
      </c>
      <c r="I62" s="2">
        <v>80</v>
      </c>
      <c r="J62" s="2"/>
      <c r="K62" s="2"/>
      <c r="L62" s="2"/>
      <c r="M62" s="2">
        <f t="shared" ref="M62:M67" si="11">SUM(B62:I62)</f>
        <v>688.68999999999994</v>
      </c>
      <c r="N62" t="s">
        <v>52</v>
      </c>
    </row>
    <row r="63" spans="1:14" x14ac:dyDescent="0.25">
      <c r="A63" s="10" t="s">
        <v>17</v>
      </c>
      <c r="B63" s="2">
        <v>78.8</v>
      </c>
      <c r="C63" s="2">
        <v>39</v>
      </c>
      <c r="D63" s="2">
        <v>70</v>
      </c>
      <c r="E63" s="2">
        <v>180</v>
      </c>
      <c r="F63" s="2">
        <v>79</v>
      </c>
      <c r="G63" s="2">
        <v>41.67</v>
      </c>
      <c r="H63" s="2">
        <v>0</v>
      </c>
      <c r="I63" s="2">
        <v>368.75</v>
      </c>
      <c r="J63" s="2"/>
      <c r="K63" s="2"/>
      <c r="L63" s="2"/>
      <c r="M63" s="2">
        <f t="shared" si="11"/>
        <v>857.22</v>
      </c>
      <c r="N63" t="s">
        <v>53</v>
      </c>
    </row>
    <row r="64" spans="1:14" x14ac:dyDescent="0.25">
      <c r="A64" s="10" t="s">
        <v>13</v>
      </c>
      <c r="B64" s="2">
        <v>50.4</v>
      </c>
      <c r="C64" s="2">
        <v>2.2999999999999998</v>
      </c>
      <c r="D64" s="2">
        <v>20</v>
      </c>
      <c r="E64" s="2">
        <v>35</v>
      </c>
      <c r="F64" s="2">
        <v>38.5</v>
      </c>
      <c r="G64" s="2">
        <v>83.84</v>
      </c>
      <c r="H64" s="2">
        <v>0</v>
      </c>
      <c r="I64" s="2">
        <v>2.95</v>
      </c>
      <c r="J64" s="2"/>
      <c r="K64" s="2"/>
      <c r="L64" s="2"/>
      <c r="M64" s="2">
        <f t="shared" si="11"/>
        <v>232.98999999999998</v>
      </c>
    </row>
    <row r="65" spans="1:14" x14ac:dyDescent="0.25">
      <c r="A65" s="10" t="s">
        <v>19</v>
      </c>
      <c r="B65" s="2">
        <v>63.96</v>
      </c>
      <c r="C65" s="2">
        <v>10.1</v>
      </c>
      <c r="D65" s="2">
        <v>0</v>
      </c>
      <c r="E65" s="2">
        <v>0</v>
      </c>
      <c r="F65" s="2">
        <v>14.5</v>
      </c>
      <c r="G65" s="2">
        <v>54.58</v>
      </c>
      <c r="H65" s="2">
        <v>0</v>
      </c>
      <c r="I65" s="2">
        <v>6.05</v>
      </c>
      <c r="J65" s="2"/>
      <c r="K65" s="2"/>
      <c r="L65" s="2"/>
      <c r="M65" s="2">
        <f t="shared" si="11"/>
        <v>149.19</v>
      </c>
    </row>
    <row r="66" spans="1:14" x14ac:dyDescent="0.25">
      <c r="A66" s="10" t="s">
        <v>14</v>
      </c>
      <c r="B66" s="2">
        <v>9.5500000000000007</v>
      </c>
      <c r="C66" s="2">
        <v>3</v>
      </c>
      <c r="D66" s="2">
        <v>0</v>
      </c>
      <c r="E66" s="2">
        <v>95</v>
      </c>
      <c r="F66" s="2">
        <v>44.5</v>
      </c>
      <c r="G66" s="2">
        <v>43.25</v>
      </c>
      <c r="H66" s="2">
        <v>0</v>
      </c>
      <c r="I66" s="2">
        <v>182.25</v>
      </c>
      <c r="J66" s="2"/>
      <c r="K66" s="2"/>
      <c r="L66" s="2"/>
      <c r="M66" s="2">
        <f t="shared" si="11"/>
        <v>377.55</v>
      </c>
    </row>
    <row r="67" spans="1:14" x14ac:dyDescent="0.25">
      <c r="A67" s="10" t="s">
        <v>15</v>
      </c>
      <c r="B67" s="2">
        <v>16.2</v>
      </c>
      <c r="C67" s="2">
        <v>10</v>
      </c>
      <c r="D67" s="2">
        <v>10</v>
      </c>
      <c r="E67" s="2">
        <v>30</v>
      </c>
      <c r="F67" s="2">
        <v>20.5</v>
      </c>
      <c r="G67" s="2">
        <v>50.65</v>
      </c>
      <c r="H67" s="2">
        <v>0</v>
      </c>
      <c r="I67" s="2">
        <v>0</v>
      </c>
      <c r="J67" s="2"/>
      <c r="K67" s="2"/>
      <c r="L67" s="2"/>
      <c r="M67" s="2">
        <f t="shared" si="11"/>
        <v>137.35</v>
      </c>
    </row>
    <row r="68" spans="1:14" x14ac:dyDescent="0.25">
      <c r="A68" s="26" t="s">
        <v>9</v>
      </c>
      <c r="B68" s="27">
        <f t="shared" ref="B68:M68" si="12">SUM(B62:B67)</f>
        <v>335.61</v>
      </c>
      <c r="C68" s="27">
        <f t="shared" si="12"/>
        <v>84.399999999999991</v>
      </c>
      <c r="D68" s="27">
        <f t="shared" si="12"/>
        <v>190</v>
      </c>
      <c r="E68" s="27">
        <f t="shared" si="12"/>
        <v>540</v>
      </c>
      <c r="F68" s="27">
        <f t="shared" si="12"/>
        <v>274.5</v>
      </c>
      <c r="G68" s="27">
        <f t="shared" si="12"/>
        <v>368.47999999999996</v>
      </c>
      <c r="H68" s="27">
        <f t="shared" si="12"/>
        <v>10</v>
      </c>
      <c r="I68" s="27">
        <f t="shared" si="12"/>
        <v>640</v>
      </c>
      <c r="J68" s="27"/>
      <c r="K68" s="27"/>
      <c r="L68" s="27"/>
      <c r="M68" s="27">
        <f t="shared" si="12"/>
        <v>2442.9899999999998</v>
      </c>
    </row>
    <row r="70" spans="1:14" ht="15.75" x14ac:dyDescent="0.25">
      <c r="A70" s="6" t="s">
        <v>11</v>
      </c>
      <c r="B70" s="6" t="s">
        <v>0</v>
      </c>
      <c r="C70" s="6" t="s">
        <v>1</v>
      </c>
      <c r="D70" s="6" t="s">
        <v>2</v>
      </c>
      <c r="E70" s="6" t="s">
        <v>5</v>
      </c>
      <c r="F70" s="6" t="s">
        <v>3</v>
      </c>
      <c r="G70" s="6" t="s">
        <v>4</v>
      </c>
      <c r="H70" s="6" t="s">
        <v>6</v>
      </c>
      <c r="I70" s="6" t="s">
        <v>7</v>
      </c>
      <c r="J70" s="6"/>
      <c r="K70" s="6"/>
      <c r="L70" s="6"/>
      <c r="M70" s="6" t="s">
        <v>12</v>
      </c>
    </row>
    <row r="71" spans="1:14" x14ac:dyDescent="0.25">
      <c r="A71" s="39" t="s">
        <v>49</v>
      </c>
      <c r="B71" s="2">
        <v>19.5</v>
      </c>
      <c r="C71" s="2">
        <v>8</v>
      </c>
      <c r="D71" s="2">
        <v>10</v>
      </c>
      <c r="E71" s="2">
        <v>155</v>
      </c>
      <c r="F71" s="2">
        <v>20.5</v>
      </c>
      <c r="G71" s="2">
        <v>31.7</v>
      </c>
      <c r="H71" s="2">
        <v>0</v>
      </c>
      <c r="I71" s="2">
        <v>25</v>
      </c>
      <c r="J71" s="2"/>
      <c r="K71" s="2"/>
      <c r="L71" s="2"/>
      <c r="M71" s="2">
        <f t="shared" ref="M71:M76" si="13">SUM(B71:I71)</f>
        <v>269.7</v>
      </c>
    </row>
    <row r="72" spans="1:14" x14ac:dyDescent="0.25">
      <c r="A72" s="10" t="s">
        <v>22</v>
      </c>
      <c r="B72" s="2">
        <v>25.9</v>
      </c>
      <c r="C72" s="2">
        <v>8</v>
      </c>
      <c r="D72" s="2">
        <v>5</v>
      </c>
      <c r="E72" s="2">
        <v>60</v>
      </c>
      <c r="F72" s="2">
        <v>17.5</v>
      </c>
      <c r="G72" s="2">
        <v>40.299999999999997</v>
      </c>
      <c r="H72" s="2">
        <v>0</v>
      </c>
      <c r="I72" s="2">
        <v>5</v>
      </c>
      <c r="J72" s="2"/>
      <c r="K72" s="2"/>
      <c r="L72" s="2"/>
      <c r="M72" s="2">
        <f t="shared" si="13"/>
        <v>161.69999999999999</v>
      </c>
    </row>
    <row r="73" spans="1:14" x14ac:dyDescent="0.25">
      <c r="A73" s="10" t="s">
        <v>23</v>
      </c>
      <c r="B73" s="2">
        <v>17.2</v>
      </c>
      <c r="C73" s="2">
        <v>1</v>
      </c>
      <c r="D73" s="2">
        <v>5</v>
      </c>
      <c r="E73" s="2">
        <v>60</v>
      </c>
      <c r="F73" s="2">
        <v>19</v>
      </c>
      <c r="G73" s="2">
        <v>43.6</v>
      </c>
      <c r="H73" s="2">
        <v>15</v>
      </c>
      <c r="I73" s="2">
        <v>0</v>
      </c>
      <c r="J73" s="2"/>
      <c r="K73" s="2"/>
      <c r="L73" s="2"/>
      <c r="M73" s="2">
        <f t="shared" si="13"/>
        <v>160.80000000000001</v>
      </c>
    </row>
    <row r="74" spans="1:14" x14ac:dyDescent="0.25">
      <c r="A74" s="10" t="s">
        <v>24</v>
      </c>
      <c r="B74" s="2">
        <v>24.5</v>
      </c>
      <c r="C74" s="2">
        <v>6</v>
      </c>
      <c r="D74" s="2">
        <v>15</v>
      </c>
      <c r="E74" s="2">
        <v>65</v>
      </c>
      <c r="F74" s="2">
        <v>31.5</v>
      </c>
      <c r="G74" s="2">
        <v>35.61</v>
      </c>
      <c r="H74" s="2">
        <v>0</v>
      </c>
      <c r="I74" s="2">
        <v>30.29</v>
      </c>
      <c r="J74" s="2"/>
      <c r="K74" s="2"/>
      <c r="L74" s="2"/>
      <c r="M74" s="2">
        <f t="shared" si="13"/>
        <v>207.9</v>
      </c>
    </row>
    <row r="75" spans="1:14" x14ac:dyDescent="0.25">
      <c r="A75" s="10" t="s">
        <v>25</v>
      </c>
      <c r="B75" s="2">
        <v>38.15</v>
      </c>
      <c r="C75" s="2">
        <v>18</v>
      </c>
      <c r="D75" s="2">
        <v>15</v>
      </c>
      <c r="E75" s="2">
        <v>180</v>
      </c>
      <c r="F75" s="2">
        <v>78.599999999999994</v>
      </c>
      <c r="G75" s="2">
        <v>145.6</v>
      </c>
      <c r="H75" s="2">
        <v>10</v>
      </c>
      <c r="I75" s="2">
        <v>0.12</v>
      </c>
      <c r="J75" s="2"/>
      <c r="K75" s="2"/>
      <c r="L75" s="2"/>
      <c r="M75" s="2">
        <f t="shared" si="13"/>
        <v>485.47</v>
      </c>
    </row>
    <row r="76" spans="1:14" x14ac:dyDescent="0.25">
      <c r="A76" s="10" t="s">
        <v>21</v>
      </c>
      <c r="B76" s="2">
        <v>32.049999999999997</v>
      </c>
      <c r="C76" s="2">
        <v>29</v>
      </c>
      <c r="D76" s="2">
        <v>85</v>
      </c>
      <c r="E76" s="2">
        <v>35</v>
      </c>
      <c r="F76" s="2">
        <v>37.5</v>
      </c>
      <c r="G76" s="2">
        <v>47.99</v>
      </c>
      <c r="H76" s="2">
        <v>0</v>
      </c>
      <c r="I76" s="2">
        <v>63</v>
      </c>
      <c r="J76" s="2"/>
      <c r="K76" s="2"/>
      <c r="L76" s="2"/>
      <c r="M76" s="2">
        <f t="shared" si="13"/>
        <v>329.54</v>
      </c>
      <c r="N76" t="s">
        <v>79</v>
      </c>
    </row>
    <row r="77" spans="1:14" x14ac:dyDescent="0.25">
      <c r="A77" s="26" t="s">
        <v>9</v>
      </c>
      <c r="B77" s="27">
        <f t="shared" ref="B77:M77" si="14">SUM(B71:B76)</f>
        <v>157.30000000000001</v>
      </c>
      <c r="C77" s="27">
        <f t="shared" si="14"/>
        <v>70</v>
      </c>
      <c r="D77" s="57">
        <f t="shared" si="14"/>
        <v>135</v>
      </c>
      <c r="E77" s="27">
        <f t="shared" si="14"/>
        <v>555</v>
      </c>
      <c r="F77" s="27">
        <f t="shared" si="14"/>
        <v>204.6</v>
      </c>
      <c r="G77" s="27">
        <f t="shared" si="14"/>
        <v>344.79999999999995</v>
      </c>
      <c r="H77" s="27">
        <f t="shared" si="14"/>
        <v>25</v>
      </c>
      <c r="I77" s="27">
        <f t="shared" si="14"/>
        <v>123.41</v>
      </c>
      <c r="J77" s="27"/>
      <c r="K77" s="27"/>
      <c r="L77" s="27"/>
      <c r="M77" s="27">
        <f t="shared" si="14"/>
        <v>1615.1100000000001</v>
      </c>
      <c r="N77" t="s">
        <v>54</v>
      </c>
    </row>
    <row r="79" spans="1:14" x14ac:dyDescent="0.25">
      <c r="A79" s="30" t="s">
        <v>38</v>
      </c>
      <c r="B79" s="29">
        <f t="shared" ref="B79:M79" si="15">B68+B77</f>
        <v>492.91</v>
      </c>
      <c r="C79" s="29">
        <f t="shared" si="15"/>
        <v>154.39999999999998</v>
      </c>
      <c r="D79" s="29">
        <f t="shared" si="15"/>
        <v>325</v>
      </c>
      <c r="E79" s="60">
        <f t="shared" si="15"/>
        <v>1095</v>
      </c>
      <c r="F79" s="29">
        <f t="shared" si="15"/>
        <v>479.1</v>
      </c>
      <c r="G79" s="29">
        <f t="shared" si="15"/>
        <v>713.28</v>
      </c>
      <c r="H79" s="29">
        <f t="shared" si="15"/>
        <v>35</v>
      </c>
      <c r="I79" s="29">
        <f t="shared" si="15"/>
        <v>763.41</v>
      </c>
      <c r="J79" s="29"/>
      <c r="K79" s="29"/>
      <c r="L79" s="29"/>
      <c r="M79" s="29">
        <f t="shared" si="15"/>
        <v>4058.1</v>
      </c>
    </row>
    <row r="83" spans="1:14" ht="28.5" x14ac:dyDescent="0.45">
      <c r="A83" s="4" t="s">
        <v>16</v>
      </c>
      <c r="B83" s="4"/>
      <c r="C83" s="4"/>
      <c r="D83" s="18"/>
      <c r="E83" s="18"/>
      <c r="F83" s="28" t="s">
        <v>56</v>
      </c>
      <c r="G83" s="18"/>
    </row>
    <row r="85" spans="1:14" ht="15.75" x14ac:dyDescent="0.25">
      <c r="A85" s="6" t="s">
        <v>11</v>
      </c>
      <c r="B85" s="6" t="s">
        <v>0</v>
      </c>
      <c r="C85" s="6" t="s">
        <v>1</v>
      </c>
      <c r="D85" s="6" t="s">
        <v>2</v>
      </c>
      <c r="E85" s="6" t="s">
        <v>5</v>
      </c>
      <c r="F85" s="6" t="s">
        <v>3</v>
      </c>
      <c r="G85" s="6" t="s">
        <v>4</v>
      </c>
      <c r="H85" s="6" t="s">
        <v>35</v>
      </c>
      <c r="I85" s="6" t="s">
        <v>60</v>
      </c>
      <c r="J85" s="6" t="s">
        <v>20</v>
      </c>
      <c r="K85" s="6" t="s">
        <v>59</v>
      </c>
      <c r="L85" s="6"/>
      <c r="M85" s="6" t="s">
        <v>12</v>
      </c>
    </row>
    <row r="86" spans="1:14" x14ac:dyDescent="0.25">
      <c r="A86" s="40" t="s">
        <v>57</v>
      </c>
      <c r="B86" s="2">
        <v>55.9</v>
      </c>
      <c r="C86" s="2">
        <v>23</v>
      </c>
      <c r="D86" s="2">
        <v>99</v>
      </c>
      <c r="E86" s="2">
        <v>185</v>
      </c>
      <c r="F86" s="2">
        <v>110.1</v>
      </c>
      <c r="G86" s="2">
        <v>105.8</v>
      </c>
      <c r="H86" s="2">
        <v>20.66</v>
      </c>
      <c r="I86" s="2">
        <v>10</v>
      </c>
      <c r="J86" s="2">
        <v>10</v>
      </c>
      <c r="K86" s="2">
        <v>430</v>
      </c>
      <c r="L86" s="2"/>
      <c r="M86" s="2">
        <f t="shared" ref="M86:M91" si="16">SUM(B86:K86)</f>
        <v>1049.46</v>
      </c>
    </row>
    <row r="87" spans="1:14" x14ac:dyDescent="0.25">
      <c r="A87" s="10" t="s">
        <v>17</v>
      </c>
      <c r="B87" s="2">
        <v>48.5</v>
      </c>
      <c r="C87" s="2">
        <v>38</v>
      </c>
      <c r="D87" s="2">
        <v>60</v>
      </c>
      <c r="E87" s="2">
        <v>5</v>
      </c>
      <c r="F87" s="2">
        <v>158.78</v>
      </c>
      <c r="G87" s="2">
        <v>120.84</v>
      </c>
      <c r="H87" s="2">
        <v>271.5</v>
      </c>
      <c r="I87" s="2">
        <v>10</v>
      </c>
      <c r="J87" s="2">
        <v>0.17</v>
      </c>
      <c r="K87" s="2">
        <v>597</v>
      </c>
      <c r="L87" s="2"/>
      <c r="M87" s="2">
        <f t="shared" si="16"/>
        <v>1309.79</v>
      </c>
      <c r="N87" t="s">
        <v>76</v>
      </c>
    </row>
    <row r="88" spans="1:14" x14ac:dyDescent="0.25">
      <c r="A88" s="10" t="s">
        <v>13</v>
      </c>
      <c r="B88" s="2">
        <v>20.7</v>
      </c>
      <c r="C88" s="2">
        <v>22.85</v>
      </c>
      <c r="D88" s="2">
        <v>30</v>
      </c>
      <c r="E88" s="2">
        <v>160</v>
      </c>
      <c r="F88" s="2">
        <v>30.5</v>
      </c>
      <c r="G88" s="2">
        <v>72.239999999999995</v>
      </c>
      <c r="H88" s="2">
        <v>1.25</v>
      </c>
      <c r="I88" s="2">
        <v>10</v>
      </c>
      <c r="J88" s="2">
        <v>0</v>
      </c>
      <c r="K88" s="2">
        <v>0</v>
      </c>
      <c r="L88" s="2"/>
      <c r="M88" s="2">
        <f t="shared" si="16"/>
        <v>347.54</v>
      </c>
    </row>
    <row r="89" spans="1:14" x14ac:dyDescent="0.25">
      <c r="A89" s="10" t="s">
        <v>19</v>
      </c>
      <c r="B89" s="2">
        <v>20.2</v>
      </c>
      <c r="C89" s="2">
        <v>15.15</v>
      </c>
      <c r="D89" s="2">
        <v>15</v>
      </c>
      <c r="E89" s="2">
        <v>65</v>
      </c>
      <c r="F89" s="2">
        <v>27.5</v>
      </c>
      <c r="G89" s="2">
        <v>76.400000000000006</v>
      </c>
      <c r="H89" s="2">
        <v>0</v>
      </c>
      <c r="I89" s="2">
        <v>0</v>
      </c>
      <c r="J89" s="2">
        <v>15</v>
      </c>
      <c r="K89" s="2">
        <v>68</v>
      </c>
      <c r="L89" s="2"/>
      <c r="M89" s="2">
        <f t="shared" si="16"/>
        <v>302.25</v>
      </c>
    </row>
    <row r="90" spans="1:14" x14ac:dyDescent="0.25">
      <c r="A90" s="10" t="s">
        <v>14</v>
      </c>
      <c r="B90" s="2">
        <v>13.3</v>
      </c>
      <c r="C90" s="2">
        <v>11</v>
      </c>
      <c r="D90" s="2">
        <v>0</v>
      </c>
      <c r="E90" s="2">
        <v>0</v>
      </c>
      <c r="F90" s="2">
        <v>12.5</v>
      </c>
      <c r="G90" s="2">
        <v>101.14</v>
      </c>
      <c r="H90" s="2">
        <v>0</v>
      </c>
      <c r="I90" s="2">
        <v>0</v>
      </c>
      <c r="J90" s="2">
        <v>0.35</v>
      </c>
      <c r="K90" s="2">
        <v>0</v>
      </c>
      <c r="L90" s="2"/>
      <c r="M90" s="2">
        <f t="shared" si="16"/>
        <v>138.29</v>
      </c>
    </row>
    <row r="91" spans="1:14" x14ac:dyDescent="0.25">
      <c r="A91" s="10" t="s">
        <v>15</v>
      </c>
      <c r="B91" s="2">
        <v>10.5</v>
      </c>
      <c r="C91" s="2">
        <v>14</v>
      </c>
      <c r="D91" s="2">
        <v>20</v>
      </c>
      <c r="E91" s="2">
        <v>0</v>
      </c>
      <c r="F91" s="2">
        <v>10.25</v>
      </c>
      <c r="G91" s="2">
        <v>30.45</v>
      </c>
      <c r="H91" s="2">
        <v>300</v>
      </c>
      <c r="I91" s="2">
        <v>0</v>
      </c>
      <c r="J91" s="2">
        <v>0.01</v>
      </c>
      <c r="K91" s="2">
        <v>0</v>
      </c>
      <c r="L91" s="2"/>
      <c r="M91" s="2">
        <f t="shared" si="16"/>
        <v>385.21</v>
      </c>
    </row>
    <row r="92" spans="1:14" x14ac:dyDescent="0.25">
      <c r="A92" s="26" t="s">
        <v>9</v>
      </c>
      <c r="B92" s="27">
        <f t="shared" ref="B92:M92" si="17">SUM(B86:B91)</f>
        <v>169.10000000000002</v>
      </c>
      <c r="C92" s="27">
        <f t="shared" si="17"/>
        <v>124</v>
      </c>
      <c r="D92" s="27">
        <f t="shared" si="17"/>
        <v>224</v>
      </c>
      <c r="E92" s="27">
        <f t="shared" si="17"/>
        <v>415</v>
      </c>
      <c r="F92" s="27">
        <f t="shared" si="17"/>
        <v>349.63</v>
      </c>
      <c r="G92" s="27">
        <f t="shared" si="17"/>
        <v>506.86999999999995</v>
      </c>
      <c r="H92" s="27">
        <f t="shared" si="17"/>
        <v>593.41000000000008</v>
      </c>
      <c r="I92" s="27">
        <f t="shared" si="17"/>
        <v>30</v>
      </c>
      <c r="J92" s="27">
        <f>SUM(J86:J91)</f>
        <v>25.530000000000005</v>
      </c>
      <c r="K92" s="27">
        <f>SUM(K86:K91)</f>
        <v>1095</v>
      </c>
      <c r="L92" s="27"/>
      <c r="M92" s="27">
        <f t="shared" si="17"/>
        <v>3532.54</v>
      </c>
    </row>
    <row r="94" spans="1:14" ht="15.75" x14ac:dyDescent="0.25">
      <c r="A94" s="6" t="s">
        <v>11</v>
      </c>
      <c r="B94" s="6" t="s">
        <v>0</v>
      </c>
      <c r="C94" s="6" t="s">
        <v>1</v>
      </c>
      <c r="D94" s="6" t="s">
        <v>2</v>
      </c>
      <c r="E94" s="6" t="s">
        <v>5</v>
      </c>
      <c r="F94" s="6" t="s">
        <v>3</v>
      </c>
      <c r="G94" s="6" t="s">
        <v>4</v>
      </c>
      <c r="H94" s="6" t="s">
        <v>35</v>
      </c>
      <c r="I94" s="6" t="s">
        <v>60</v>
      </c>
      <c r="J94" s="6" t="s">
        <v>20</v>
      </c>
      <c r="K94" s="6" t="s">
        <v>59</v>
      </c>
      <c r="L94" s="6"/>
      <c r="M94" s="6" t="s">
        <v>12</v>
      </c>
    </row>
    <row r="95" spans="1:14" x14ac:dyDescent="0.25">
      <c r="A95" s="39" t="s">
        <v>58</v>
      </c>
      <c r="B95" s="2">
        <v>18.5</v>
      </c>
      <c r="C95" s="2">
        <v>7</v>
      </c>
      <c r="D95" s="2">
        <v>15</v>
      </c>
      <c r="E95" s="2">
        <v>30</v>
      </c>
      <c r="F95" s="2">
        <v>13.45</v>
      </c>
      <c r="G95" s="2">
        <v>43.05</v>
      </c>
      <c r="H95" s="2">
        <v>5</v>
      </c>
      <c r="I95" s="2">
        <v>0</v>
      </c>
      <c r="J95" s="2">
        <v>0.79</v>
      </c>
      <c r="K95" s="2">
        <v>265</v>
      </c>
      <c r="L95" s="2"/>
      <c r="M95" s="2">
        <f t="shared" ref="M95:M100" si="18">SUM(B95:K95)</f>
        <v>397.78999999999996</v>
      </c>
    </row>
    <row r="96" spans="1:14" x14ac:dyDescent="0.25">
      <c r="A96" s="10" t="s">
        <v>22</v>
      </c>
      <c r="B96" s="2">
        <v>6.1</v>
      </c>
      <c r="C96" s="2">
        <v>5</v>
      </c>
      <c r="D96" s="2">
        <v>10</v>
      </c>
      <c r="E96" s="2">
        <v>95</v>
      </c>
      <c r="F96" s="2">
        <v>31.35</v>
      </c>
      <c r="G96" s="2">
        <v>84.05</v>
      </c>
      <c r="H96" s="2">
        <v>0</v>
      </c>
      <c r="I96" s="2">
        <v>0</v>
      </c>
      <c r="J96" s="2">
        <v>5.5</v>
      </c>
      <c r="K96" s="2">
        <v>0</v>
      </c>
      <c r="L96" s="2"/>
      <c r="M96" s="2">
        <f t="shared" si="18"/>
        <v>237</v>
      </c>
    </row>
    <row r="97" spans="1:13" x14ac:dyDescent="0.25">
      <c r="A97" s="10" t="s">
        <v>23</v>
      </c>
      <c r="B97" s="2">
        <v>8.1999999999999993</v>
      </c>
      <c r="C97" s="2">
        <v>5</v>
      </c>
      <c r="D97" s="2">
        <v>10</v>
      </c>
      <c r="E97" s="2">
        <v>60</v>
      </c>
      <c r="F97" s="2">
        <v>8.35</v>
      </c>
      <c r="G97" s="2">
        <v>4.9000000000000004</v>
      </c>
      <c r="H97" s="2">
        <v>0</v>
      </c>
      <c r="I97" s="2">
        <v>0</v>
      </c>
      <c r="J97" s="2">
        <v>1.5</v>
      </c>
      <c r="K97" s="2">
        <v>0</v>
      </c>
      <c r="L97" s="2"/>
      <c r="M97" s="2">
        <f t="shared" si="18"/>
        <v>97.95</v>
      </c>
    </row>
    <row r="98" spans="1:13" x14ac:dyDescent="0.25">
      <c r="A98" s="10" t="s">
        <v>24</v>
      </c>
      <c r="B98" s="2">
        <v>17.21</v>
      </c>
      <c r="C98" s="2">
        <v>36</v>
      </c>
      <c r="D98" s="2">
        <v>20</v>
      </c>
      <c r="E98" s="2">
        <v>0</v>
      </c>
      <c r="F98" s="2">
        <v>10.75</v>
      </c>
      <c r="G98" s="2">
        <v>65.8</v>
      </c>
      <c r="H98" s="2">
        <v>1700</v>
      </c>
      <c r="I98" s="2">
        <v>0</v>
      </c>
      <c r="J98" s="2">
        <v>11</v>
      </c>
      <c r="K98" s="2">
        <v>0</v>
      </c>
      <c r="L98" s="2"/>
      <c r="M98" s="2">
        <f t="shared" si="18"/>
        <v>1860.76</v>
      </c>
    </row>
    <row r="99" spans="1:13" x14ac:dyDescent="0.25">
      <c r="A99" s="10" t="s">
        <v>25</v>
      </c>
      <c r="B99" s="2">
        <v>11.1</v>
      </c>
      <c r="C99" s="2">
        <v>14</v>
      </c>
      <c r="D99" s="2">
        <v>10</v>
      </c>
      <c r="E99" s="2">
        <v>245</v>
      </c>
      <c r="F99" s="2">
        <v>34</v>
      </c>
      <c r="G99" s="2">
        <v>32.9</v>
      </c>
      <c r="H99" s="2">
        <v>100.5</v>
      </c>
      <c r="I99" s="2">
        <v>0</v>
      </c>
      <c r="J99" s="2">
        <v>32.25</v>
      </c>
      <c r="K99" s="2">
        <v>0</v>
      </c>
      <c r="L99" s="2"/>
      <c r="M99" s="2">
        <f t="shared" si="18"/>
        <v>479.75</v>
      </c>
    </row>
    <row r="100" spans="1:13" x14ac:dyDescent="0.25">
      <c r="A100" s="10" t="s">
        <v>21</v>
      </c>
      <c r="B100" s="2">
        <v>57</v>
      </c>
      <c r="C100" s="2">
        <v>28.6</v>
      </c>
      <c r="D100" s="2">
        <v>50</v>
      </c>
      <c r="E100" s="2">
        <v>210</v>
      </c>
      <c r="F100" s="2">
        <v>72.5</v>
      </c>
      <c r="G100" s="2">
        <v>28.65</v>
      </c>
      <c r="H100" s="2">
        <v>31.52</v>
      </c>
      <c r="I100" s="2">
        <v>15</v>
      </c>
      <c r="J100" s="2">
        <v>0.33</v>
      </c>
      <c r="K100" s="2">
        <v>0</v>
      </c>
      <c r="L100" s="2"/>
      <c r="M100" s="2">
        <f t="shared" si="18"/>
        <v>493.59999999999997</v>
      </c>
    </row>
    <row r="101" spans="1:13" x14ac:dyDescent="0.25">
      <c r="A101" s="26" t="s">
        <v>9</v>
      </c>
      <c r="B101" s="27">
        <f t="shared" ref="B101:M101" si="19">SUM(B95:B100)</f>
        <v>118.11</v>
      </c>
      <c r="C101" s="27">
        <f t="shared" si="19"/>
        <v>95.6</v>
      </c>
      <c r="D101" s="57">
        <f t="shared" si="19"/>
        <v>115</v>
      </c>
      <c r="E101" s="27">
        <f t="shared" si="19"/>
        <v>640</v>
      </c>
      <c r="F101" s="27">
        <f t="shared" si="19"/>
        <v>170.4</v>
      </c>
      <c r="G101" s="27">
        <f t="shared" si="19"/>
        <v>259.35000000000002</v>
      </c>
      <c r="H101" s="27">
        <f t="shared" si="19"/>
        <v>1837.02</v>
      </c>
      <c r="I101" s="27">
        <f t="shared" si="19"/>
        <v>15</v>
      </c>
      <c r="J101" s="27">
        <f>SUM(J95:J100)</f>
        <v>51.37</v>
      </c>
      <c r="K101" s="27">
        <f>SUM(K95:K100)</f>
        <v>265</v>
      </c>
      <c r="L101" s="27"/>
      <c r="M101" s="27">
        <f t="shared" si="19"/>
        <v>3566.85</v>
      </c>
    </row>
    <row r="103" spans="1:13" x14ac:dyDescent="0.25">
      <c r="A103" s="30" t="s">
        <v>38</v>
      </c>
      <c r="B103" s="29">
        <f t="shared" ref="B103:M103" si="20">B92+B101</f>
        <v>287.21000000000004</v>
      </c>
      <c r="C103" s="29">
        <f t="shared" si="20"/>
        <v>219.6</v>
      </c>
      <c r="D103" s="29">
        <f t="shared" si="20"/>
        <v>339</v>
      </c>
      <c r="E103" s="62">
        <f t="shared" si="20"/>
        <v>1055</v>
      </c>
      <c r="F103" s="29">
        <f t="shared" si="20"/>
        <v>520.03</v>
      </c>
      <c r="G103" s="29">
        <f t="shared" si="20"/>
        <v>766.22</v>
      </c>
      <c r="H103" s="29">
        <f t="shared" si="20"/>
        <v>2430.4300000000003</v>
      </c>
      <c r="I103" s="29">
        <f t="shared" si="20"/>
        <v>45</v>
      </c>
      <c r="J103" s="29">
        <f>J101+J92</f>
        <v>76.900000000000006</v>
      </c>
      <c r="K103" s="29">
        <f>K101+K92</f>
        <v>1360</v>
      </c>
      <c r="L103" s="29"/>
      <c r="M103" s="29">
        <f t="shared" si="20"/>
        <v>7099.3899999999994</v>
      </c>
    </row>
    <row r="104" spans="1:13" x14ac:dyDescent="0.25">
      <c r="A104" s="61" t="s">
        <v>63</v>
      </c>
      <c r="B104" s="61">
        <v>492.91</v>
      </c>
      <c r="C104" s="61">
        <v>154.4</v>
      </c>
      <c r="D104" s="61">
        <v>325</v>
      </c>
      <c r="E104" s="63">
        <v>1095</v>
      </c>
      <c r="F104" s="61">
        <v>479.1</v>
      </c>
      <c r="G104" s="61">
        <v>713.28</v>
      </c>
      <c r="I104" s="61">
        <v>35</v>
      </c>
      <c r="J104" s="61">
        <v>763</v>
      </c>
      <c r="K104" s="61">
        <v>2198</v>
      </c>
      <c r="L104" s="61"/>
      <c r="M104" s="61">
        <v>4058</v>
      </c>
    </row>
    <row r="107" spans="1:13" ht="28.5" x14ac:dyDescent="0.45">
      <c r="A107" s="4" t="s">
        <v>16</v>
      </c>
      <c r="B107" s="4"/>
      <c r="C107" s="4"/>
      <c r="D107" s="18"/>
      <c r="E107" s="18"/>
      <c r="F107" s="28" t="s">
        <v>64</v>
      </c>
      <c r="G107" s="18"/>
    </row>
    <row r="109" spans="1:13" ht="15.75" x14ac:dyDescent="0.25">
      <c r="A109" s="6" t="s">
        <v>11</v>
      </c>
      <c r="B109" s="6" t="s">
        <v>0</v>
      </c>
      <c r="C109" s="6" t="s">
        <v>1</v>
      </c>
      <c r="D109" s="6" t="s">
        <v>2</v>
      </c>
      <c r="E109" s="6" t="s">
        <v>5</v>
      </c>
      <c r="F109" s="6" t="s">
        <v>3</v>
      </c>
      <c r="G109" s="6" t="s">
        <v>4</v>
      </c>
      <c r="H109" s="6" t="s">
        <v>35</v>
      </c>
      <c r="I109" s="6" t="s">
        <v>60</v>
      </c>
      <c r="J109" s="6" t="s">
        <v>20</v>
      </c>
      <c r="K109" s="6" t="s">
        <v>59</v>
      </c>
      <c r="L109" s="6"/>
      <c r="M109" s="6" t="s">
        <v>12</v>
      </c>
    </row>
    <row r="110" spans="1:13" x14ac:dyDescent="0.25">
      <c r="A110" s="40" t="s">
        <v>65</v>
      </c>
      <c r="B110" s="2">
        <v>38.700000000000003</v>
      </c>
      <c r="C110" s="2">
        <v>54</v>
      </c>
      <c r="D110" s="2">
        <v>80</v>
      </c>
      <c r="E110" s="2">
        <v>100</v>
      </c>
      <c r="F110" s="2">
        <v>72.349999999999994</v>
      </c>
      <c r="G110" s="2">
        <v>92.8</v>
      </c>
      <c r="H110" s="2"/>
      <c r="I110" s="2"/>
      <c r="J110" s="2"/>
      <c r="K110" s="2"/>
      <c r="L110" s="2"/>
      <c r="M110" s="2">
        <f t="shared" ref="M110:M115" si="21">SUM(B110:K110)</f>
        <v>437.84999999999997</v>
      </c>
    </row>
    <row r="111" spans="1:13" x14ac:dyDescent="0.25">
      <c r="A111" s="10" t="s">
        <v>17</v>
      </c>
      <c r="B111" s="2">
        <v>51.95</v>
      </c>
      <c r="C111" s="2">
        <v>5</v>
      </c>
      <c r="D111" s="2">
        <v>143</v>
      </c>
      <c r="E111" s="2">
        <v>110</v>
      </c>
      <c r="F111" s="2">
        <v>62.5</v>
      </c>
      <c r="G111" s="2">
        <v>54.7</v>
      </c>
      <c r="H111" s="2">
        <v>0.6</v>
      </c>
      <c r="I111" s="2">
        <v>10</v>
      </c>
      <c r="J111" s="2">
        <v>27.05</v>
      </c>
      <c r="K111" s="2">
        <v>0</v>
      </c>
      <c r="L111" s="2"/>
      <c r="M111" s="2">
        <f t="shared" si="21"/>
        <v>464.8</v>
      </c>
    </row>
    <row r="112" spans="1:13" x14ac:dyDescent="0.25">
      <c r="A112" s="10" t="s">
        <v>13</v>
      </c>
      <c r="B112" s="2">
        <v>4.79</v>
      </c>
      <c r="C112" s="2">
        <v>14.05</v>
      </c>
      <c r="D112" s="2">
        <v>15</v>
      </c>
      <c r="E112" s="2">
        <v>90</v>
      </c>
      <c r="F112" s="2">
        <v>15</v>
      </c>
      <c r="G112" s="2">
        <v>32.200000000000003</v>
      </c>
      <c r="H112" s="2">
        <v>5</v>
      </c>
      <c r="I112" s="2">
        <v>0</v>
      </c>
      <c r="J112" s="2">
        <v>5.61</v>
      </c>
      <c r="K112" s="2">
        <v>20</v>
      </c>
      <c r="L112" s="2"/>
      <c r="M112" s="2">
        <f t="shared" si="21"/>
        <v>201.65000000000003</v>
      </c>
    </row>
    <row r="113" spans="1:15" x14ac:dyDescent="0.25">
      <c r="A113" s="10" t="s">
        <v>19</v>
      </c>
      <c r="B113" s="2">
        <v>22.1</v>
      </c>
      <c r="C113" s="2">
        <v>7</v>
      </c>
      <c r="D113" s="2">
        <v>15</v>
      </c>
      <c r="E113" s="2">
        <v>125</v>
      </c>
      <c r="F113" s="2">
        <v>50.5</v>
      </c>
      <c r="G113" s="2">
        <v>48.14</v>
      </c>
      <c r="H113" s="2">
        <v>50</v>
      </c>
      <c r="I113" s="2">
        <v>5</v>
      </c>
      <c r="J113" s="2"/>
      <c r="K113" s="2"/>
      <c r="L113" s="2"/>
      <c r="M113" s="2">
        <f t="shared" si="21"/>
        <v>322.74</v>
      </c>
    </row>
    <row r="114" spans="1:15" x14ac:dyDescent="0.25">
      <c r="A114" s="10" t="s">
        <v>14</v>
      </c>
      <c r="B114" s="2">
        <v>4.4000000000000004</v>
      </c>
      <c r="C114" s="2">
        <v>19</v>
      </c>
      <c r="D114" s="2">
        <v>5</v>
      </c>
      <c r="E114" s="2">
        <v>50</v>
      </c>
      <c r="F114" s="2">
        <v>18.5</v>
      </c>
      <c r="G114" s="2">
        <v>101.55</v>
      </c>
      <c r="H114" s="2">
        <v>0</v>
      </c>
      <c r="I114" s="2">
        <v>0</v>
      </c>
      <c r="J114" s="2">
        <v>0.95</v>
      </c>
      <c r="K114" s="2">
        <v>20</v>
      </c>
      <c r="L114" s="2"/>
      <c r="M114" s="2">
        <f t="shared" si="21"/>
        <v>219.39999999999998</v>
      </c>
    </row>
    <row r="115" spans="1:15" x14ac:dyDescent="0.25">
      <c r="A115" s="10" t="s">
        <v>15</v>
      </c>
      <c r="B115" s="2">
        <v>1.8</v>
      </c>
      <c r="C115" s="2">
        <v>2</v>
      </c>
      <c r="D115" s="2">
        <v>0</v>
      </c>
      <c r="E115" s="2">
        <v>5</v>
      </c>
      <c r="F115" s="2">
        <v>1.5</v>
      </c>
      <c r="G115" s="2">
        <v>30.1</v>
      </c>
      <c r="H115" s="2">
        <v>0</v>
      </c>
      <c r="I115" s="2">
        <v>0</v>
      </c>
      <c r="J115" s="2">
        <v>0</v>
      </c>
      <c r="K115" s="2">
        <v>11.9</v>
      </c>
      <c r="L115" s="2"/>
      <c r="M115" s="2">
        <f t="shared" si="21"/>
        <v>52.300000000000004</v>
      </c>
    </row>
    <row r="116" spans="1:15" x14ac:dyDescent="0.25">
      <c r="A116" s="26" t="s">
        <v>9</v>
      </c>
      <c r="B116" s="27">
        <f t="shared" ref="B116:I116" si="22">SUM(B110:B115)</f>
        <v>123.74000000000002</v>
      </c>
      <c r="C116" s="27">
        <f t="shared" si="22"/>
        <v>101.05</v>
      </c>
      <c r="D116" s="27">
        <f t="shared" si="22"/>
        <v>258</v>
      </c>
      <c r="E116" s="27">
        <f t="shared" si="22"/>
        <v>480</v>
      </c>
      <c r="F116" s="27">
        <f t="shared" si="22"/>
        <v>220.35</v>
      </c>
      <c r="G116" s="27">
        <f t="shared" si="22"/>
        <v>359.49</v>
      </c>
      <c r="H116" s="27">
        <f t="shared" si="22"/>
        <v>55.6</v>
      </c>
      <c r="I116" s="27">
        <f t="shared" si="22"/>
        <v>15</v>
      </c>
      <c r="J116" s="27">
        <f>SUM(J110:J115)</f>
        <v>33.610000000000007</v>
      </c>
      <c r="K116" s="27">
        <f>SUM(K110:K115)</f>
        <v>51.9</v>
      </c>
      <c r="L116" s="27"/>
      <c r="M116" s="27">
        <f t="shared" ref="M116" si="23">SUM(M110:M115)</f>
        <v>1698.74</v>
      </c>
    </row>
    <row r="118" spans="1:15" ht="15.75" x14ac:dyDescent="0.25">
      <c r="A118" s="6" t="s">
        <v>11</v>
      </c>
      <c r="B118" s="6" t="s">
        <v>0</v>
      </c>
      <c r="C118" s="6" t="s">
        <v>1</v>
      </c>
      <c r="D118" s="6" t="s">
        <v>2</v>
      </c>
      <c r="E118" s="6" t="s">
        <v>5</v>
      </c>
      <c r="F118" s="6" t="s">
        <v>3</v>
      </c>
      <c r="G118" s="6" t="s">
        <v>4</v>
      </c>
      <c r="H118" s="6" t="s">
        <v>35</v>
      </c>
      <c r="I118" s="6" t="s">
        <v>60</v>
      </c>
      <c r="J118" s="6" t="s">
        <v>20</v>
      </c>
      <c r="K118" s="6" t="s">
        <v>59</v>
      </c>
      <c r="L118" s="6"/>
      <c r="M118" s="6" t="s">
        <v>12</v>
      </c>
    </row>
    <row r="119" spans="1:15" x14ac:dyDescent="0.25">
      <c r="A119" s="39" t="s">
        <v>66</v>
      </c>
      <c r="B119" s="2">
        <v>45</v>
      </c>
      <c r="C119" s="2">
        <v>0</v>
      </c>
      <c r="D119" s="2">
        <v>0</v>
      </c>
      <c r="E119" s="2">
        <v>30</v>
      </c>
      <c r="F119" s="2">
        <v>21</v>
      </c>
      <c r="G119" s="2">
        <v>80.099999999999994</v>
      </c>
      <c r="H119" s="2">
        <v>8</v>
      </c>
      <c r="I119" s="2">
        <v>5</v>
      </c>
      <c r="J119" s="2">
        <v>0</v>
      </c>
      <c r="K119" s="2">
        <v>0</v>
      </c>
      <c r="L119" s="2"/>
      <c r="M119" s="2">
        <f t="shared" ref="M119:M123" si="24">SUM(B119:K119)</f>
        <v>189.1</v>
      </c>
    </row>
    <row r="120" spans="1:15" x14ac:dyDescent="0.25">
      <c r="A120" s="10" t="s">
        <v>22</v>
      </c>
      <c r="B120" s="2">
        <v>57.8</v>
      </c>
      <c r="C120" s="2">
        <v>3</v>
      </c>
      <c r="D120" s="2">
        <v>0</v>
      </c>
      <c r="E120" s="2">
        <v>150</v>
      </c>
      <c r="F120" s="2">
        <v>1.5</v>
      </c>
      <c r="G120" s="2">
        <v>20.100000000000001</v>
      </c>
      <c r="H120" s="2">
        <v>0</v>
      </c>
      <c r="I120" s="2">
        <v>0</v>
      </c>
      <c r="J120" s="2">
        <v>0</v>
      </c>
      <c r="K120" s="2">
        <v>0</v>
      </c>
      <c r="L120" s="2"/>
      <c r="M120" s="2">
        <f t="shared" si="24"/>
        <v>232.4</v>
      </c>
    </row>
    <row r="121" spans="1:15" x14ac:dyDescent="0.25">
      <c r="A121" s="10" t="s">
        <v>23</v>
      </c>
      <c r="B121" s="2">
        <v>13.85</v>
      </c>
      <c r="C121" s="2">
        <v>5</v>
      </c>
      <c r="D121" s="2">
        <v>0</v>
      </c>
      <c r="E121" s="2">
        <v>105</v>
      </c>
      <c r="F121" s="2">
        <v>18</v>
      </c>
      <c r="G121" s="2">
        <v>49.7</v>
      </c>
      <c r="H121" s="2">
        <v>330.1</v>
      </c>
      <c r="I121" s="2">
        <v>0</v>
      </c>
      <c r="J121" s="2">
        <v>0</v>
      </c>
      <c r="K121" s="3">
        <v>190</v>
      </c>
      <c r="L121" s="3"/>
      <c r="M121" s="2">
        <f t="shared" si="24"/>
        <v>711.65000000000009</v>
      </c>
    </row>
    <row r="122" spans="1:15" x14ac:dyDescent="0.25">
      <c r="A122" s="10" t="s">
        <v>24</v>
      </c>
      <c r="B122" s="2">
        <v>35.200000000000003</v>
      </c>
      <c r="C122" s="2">
        <v>1</v>
      </c>
      <c r="D122" s="2">
        <v>5</v>
      </c>
      <c r="E122" s="2">
        <v>90</v>
      </c>
      <c r="F122" s="2">
        <v>17.75</v>
      </c>
      <c r="G122" s="2">
        <v>52</v>
      </c>
      <c r="H122" s="2">
        <v>0</v>
      </c>
      <c r="I122" s="2">
        <v>15</v>
      </c>
      <c r="J122" s="2">
        <v>0</v>
      </c>
      <c r="K122" s="3">
        <v>140</v>
      </c>
      <c r="L122" s="3"/>
      <c r="M122" s="2">
        <f t="shared" si="24"/>
        <v>355.95</v>
      </c>
    </row>
    <row r="123" spans="1:15" x14ac:dyDescent="0.25">
      <c r="A123" s="10" t="s">
        <v>25</v>
      </c>
      <c r="B123" s="2">
        <v>4.7</v>
      </c>
      <c r="C123" s="2">
        <v>6</v>
      </c>
      <c r="D123" s="2">
        <v>10</v>
      </c>
      <c r="E123" s="2">
        <v>245</v>
      </c>
      <c r="F123" s="2">
        <v>38.049999999999997</v>
      </c>
      <c r="G123" s="2">
        <v>44.4</v>
      </c>
      <c r="H123" s="2">
        <v>100.2</v>
      </c>
      <c r="I123" s="2">
        <v>0</v>
      </c>
      <c r="J123" s="2">
        <v>0</v>
      </c>
      <c r="K123" s="3">
        <v>152</v>
      </c>
      <c r="L123" s="3"/>
      <c r="M123" s="2">
        <f t="shared" si="24"/>
        <v>600.34999999999991</v>
      </c>
    </row>
    <row r="124" spans="1:15" x14ac:dyDescent="0.25">
      <c r="A124" s="10" t="s">
        <v>21</v>
      </c>
      <c r="B124" s="2">
        <v>26.81</v>
      </c>
      <c r="C124" s="2">
        <v>31</v>
      </c>
      <c r="D124" s="2">
        <v>75</v>
      </c>
      <c r="E124" s="2">
        <v>330</v>
      </c>
      <c r="F124" s="2">
        <v>32.25</v>
      </c>
      <c r="G124" s="2">
        <v>94.34</v>
      </c>
      <c r="H124" s="2">
        <v>2.2000000000000002</v>
      </c>
      <c r="I124" s="2">
        <v>0</v>
      </c>
      <c r="J124" s="2">
        <v>0</v>
      </c>
      <c r="K124" s="3">
        <v>4596.53</v>
      </c>
      <c r="L124" s="3"/>
      <c r="M124" s="2">
        <f>SUM(B124:K124)</f>
        <v>5188.13</v>
      </c>
    </row>
    <row r="125" spans="1:15" x14ac:dyDescent="0.25">
      <c r="A125" s="26" t="s">
        <v>9</v>
      </c>
      <c r="B125" s="27">
        <f t="shared" ref="B125:I125" si="25">SUM(B119:B124)</f>
        <v>183.35999999999999</v>
      </c>
      <c r="C125" s="27">
        <f t="shared" si="25"/>
        <v>46</v>
      </c>
      <c r="D125" s="57">
        <f t="shared" si="25"/>
        <v>90</v>
      </c>
      <c r="E125" s="27">
        <f t="shared" si="25"/>
        <v>950</v>
      </c>
      <c r="F125" s="27">
        <f t="shared" si="25"/>
        <v>128.55000000000001</v>
      </c>
      <c r="G125" s="27">
        <f t="shared" si="25"/>
        <v>340.64</v>
      </c>
      <c r="H125" s="27">
        <f t="shared" si="25"/>
        <v>440.5</v>
      </c>
      <c r="I125" s="27">
        <f t="shared" si="25"/>
        <v>20</v>
      </c>
      <c r="J125" s="27">
        <f>SUM(J119:J124)</f>
        <v>0</v>
      </c>
      <c r="K125" s="85">
        <f>SUM(K119:K124)</f>
        <v>5078.53</v>
      </c>
      <c r="L125" s="85"/>
      <c r="M125" s="27">
        <f t="shared" ref="M125" si="26">SUM(M119:M124)</f>
        <v>7277.58</v>
      </c>
    </row>
    <row r="127" spans="1:15" x14ac:dyDescent="0.25">
      <c r="A127" s="30" t="s">
        <v>38</v>
      </c>
      <c r="B127" s="29">
        <f t="shared" ref="B127:I127" si="27">B116+B125</f>
        <v>307.10000000000002</v>
      </c>
      <c r="C127" s="29">
        <f t="shared" si="27"/>
        <v>147.05000000000001</v>
      </c>
      <c r="D127" s="29">
        <f t="shared" si="27"/>
        <v>348</v>
      </c>
      <c r="E127" s="62">
        <f t="shared" si="27"/>
        <v>1430</v>
      </c>
      <c r="F127" s="29">
        <f t="shared" si="27"/>
        <v>348.9</v>
      </c>
      <c r="G127" s="29">
        <f t="shared" si="27"/>
        <v>700.13</v>
      </c>
      <c r="H127" s="29">
        <f t="shared" si="27"/>
        <v>496.1</v>
      </c>
      <c r="I127" s="29">
        <f t="shared" si="27"/>
        <v>35</v>
      </c>
      <c r="J127" s="29">
        <f>J125+J116</f>
        <v>33.610000000000007</v>
      </c>
      <c r="K127" s="29">
        <f>K125+K116</f>
        <v>5130.4299999999994</v>
      </c>
      <c r="L127" s="29"/>
      <c r="M127" s="29">
        <f t="shared" ref="M127" si="28">M116+M125</f>
        <v>8976.32</v>
      </c>
      <c r="N127" s="97"/>
    </row>
    <row r="128" spans="1:15" x14ac:dyDescent="0.25">
      <c r="A128" s="18"/>
      <c r="B128" s="33"/>
      <c r="C128" s="33"/>
      <c r="D128" s="33"/>
      <c r="E128" s="96"/>
      <c r="F128" s="33"/>
      <c r="G128" s="33"/>
      <c r="H128" s="33"/>
      <c r="I128" s="33"/>
      <c r="J128" s="33"/>
      <c r="K128" s="33"/>
      <c r="L128" s="33"/>
      <c r="M128" s="33"/>
      <c r="N128" s="97"/>
      <c r="O128" s="18"/>
    </row>
    <row r="129" spans="1:15" x14ac:dyDescent="0.25">
      <c r="A129" s="18"/>
      <c r="B129" s="33"/>
      <c r="C129" s="33"/>
      <c r="D129" s="33"/>
      <c r="E129" s="96"/>
      <c r="F129" s="33"/>
      <c r="G129" s="33"/>
      <c r="H129" s="33"/>
      <c r="I129" s="33"/>
      <c r="J129" s="33"/>
      <c r="K129" s="33"/>
      <c r="L129" s="33"/>
      <c r="M129" s="33"/>
      <c r="N129" s="97"/>
      <c r="O129" s="18"/>
    </row>
    <row r="130" spans="1:15" ht="28.5" x14ac:dyDescent="0.45">
      <c r="A130" s="4" t="s">
        <v>16</v>
      </c>
      <c r="B130" s="4"/>
      <c r="C130" s="4"/>
      <c r="D130" s="18"/>
      <c r="E130" s="18"/>
      <c r="F130" s="28" t="s">
        <v>80</v>
      </c>
      <c r="G130" s="18"/>
    </row>
    <row r="132" spans="1:15" ht="15.75" x14ac:dyDescent="0.25">
      <c r="A132" s="6" t="s">
        <v>11</v>
      </c>
      <c r="B132" s="6" t="s">
        <v>0</v>
      </c>
      <c r="C132" s="6" t="s">
        <v>1</v>
      </c>
      <c r="D132" s="6" t="s">
        <v>2</v>
      </c>
      <c r="E132" s="6" t="s">
        <v>5</v>
      </c>
      <c r="F132" s="6" t="s">
        <v>3</v>
      </c>
      <c r="G132" s="6" t="s">
        <v>4</v>
      </c>
      <c r="H132" s="6" t="s">
        <v>35</v>
      </c>
      <c r="I132" s="6" t="s">
        <v>60</v>
      </c>
      <c r="J132" s="6" t="s">
        <v>20</v>
      </c>
      <c r="K132" s="6" t="s">
        <v>59</v>
      </c>
      <c r="L132" s="6"/>
      <c r="M132" s="6" t="s">
        <v>12</v>
      </c>
    </row>
    <row r="133" spans="1:15" x14ac:dyDescent="0.25">
      <c r="A133" s="40" t="s">
        <v>81</v>
      </c>
      <c r="B133" s="2">
        <v>59.25</v>
      </c>
      <c r="C133" s="2">
        <v>20.5</v>
      </c>
      <c r="D133" s="2">
        <v>115</v>
      </c>
      <c r="E133" s="2">
        <v>245</v>
      </c>
      <c r="F133" s="2">
        <v>47.5</v>
      </c>
      <c r="G133" s="2">
        <v>72.45</v>
      </c>
      <c r="H133" s="2">
        <v>0.9</v>
      </c>
      <c r="I133" s="2">
        <v>5</v>
      </c>
      <c r="J133" s="2"/>
      <c r="K133" s="2">
        <v>30</v>
      </c>
      <c r="L133" s="2"/>
      <c r="M133" s="2">
        <f t="shared" ref="M133:M138" si="29">SUM(B133:K133)</f>
        <v>595.6</v>
      </c>
    </row>
    <row r="134" spans="1:15" x14ac:dyDescent="0.25">
      <c r="A134" s="10" t="s">
        <v>17</v>
      </c>
      <c r="B134" s="2">
        <v>88.55</v>
      </c>
      <c r="C134" s="2">
        <v>38</v>
      </c>
      <c r="D134" s="2">
        <v>40</v>
      </c>
      <c r="E134" s="2">
        <v>50</v>
      </c>
      <c r="F134" s="2">
        <v>37</v>
      </c>
      <c r="G134" s="2">
        <v>66.13</v>
      </c>
      <c r="H134" s="2">
        <v>0.6</v>
      </c>
      <c r="I134" s="2">
        <v>10</v>
      </c>
      <c r="J134" s="2">
        <v>0</v>
      </c>
      <c r="K134" s="2">
        <v>17</v>
      </c>
      <c r="L134" s="2"/>
      <c r="M134" s="2">
        <f t="shared" si="29"/>
        <v>347.28000000000003</v>
      </c>
    </row>
    <row r="135" spans="1:15" x14ac:dyDescent="0.25">
      <c r="A135" s="10" t="s">
        <v>13</v>
      </c>
      <c r="B135" s="2">
        <v>31.7</v>
      </c>
      <c r="C135" s="2">
        <v>2</v>
      </c>
      <c r="D135" s="2">
        <v>25</v>
      </c>
      <c r="E135" s="2">
        <v>120</v>
      </c>
      <c r="F135" s="2">
        <v>46.5</v>
      </c>
      <c r="G135" s="2">
        <v>65.239999999999995</v>
      </c>
      <c r="H135" s="2">
        <v>21</v>
      </c>
      <c r="I135" s="2">
        <v>0</v>
      </c>
      <c r="J135" s="2">
        <v>4.55</v>
      </c>
      <c r="K135" s="2">
        <v>10</v>
      </c>
      <c r="L135" s="2"/>
      <c r="M135" s="2">
        <f t="shared" si="29"/>
        <v>325.99</v>
      </c>
    </row>
    <row r="136" spans="1:15" x14ac:dyDescent="0.25">
      <c r="A136" s="10" t="s">
        <v>19</v>
      </c>
      <c r="B136" s="2">
        <v>7.2</v>
      </c>
      <c r="C136" s="2">
        <v>5</v>
      </c>
      <c r="D136" s="2">
        <v>25</v>
      </c>
      <c r="E136" s="2">
        <v>135</v>
      </c>
      <c r="F136" s="2">
        <v>12.25</v>
      </c>
      <c r="G136" s="2">
        <v>47.86</v>
      </c>
      <c r="H136" s="2">
        <v>20.3</v>
      </c>
      <c r="I136" s="2">
        <v>0</v>
      </c>
      <c r="J136" s="2">
        <v>0.04</v>
      </c>
      <c r="K136" s="2">
        <v>33.5</v>
      </c>
      <c r="L136" s="2"/>
      <c r="M136" s="2">
        <f t="shared" si="29"/>
        <v>286.14999999999998</v>
      </c>
    </row>
    <row r="137" spans="1:15" x14ac:dyDescent="0.25">
      <c r="A137" s="10" t="s">
        <v>14</v>
      </c>
      <c r="B137" s="2">
        <v>3.05</v>
      </c>
      <c r="C137" s="2">
        <v>11</v>
      </c>
      <c r="D137" s="2">
        <v>5</v>
      </c>
      <c r="E137" s="2">
        <v>80</v>
      </c>
      <c r="F137" s="2">
        <v>7.5</v>
      </c>
      <c r="G137" s="2">
        <v>118.2</v>
      </c>
      <c r="H137" s="2">
        <v>10</v>
      </c>
      <c r="I137" s="2">
        <v>0</v>
      </c>
      <c r="J137" s="2">
        <v>0.98</v>
      </c>
      <c r="K137" s="2">
        <v>0</v>
      </c>
      <c r="L137" s="2"/>
      <c r="M137" s="2">
        <f t="shared" si="29"/>
        <v>235.73</v>
      </c>
    </row>
    <row r="138" spans="1:15" x14ac:dyDescent="0.25">
      <c r="A138" s="10" t="s">
        <v>15</v>
      </c>
      <c r="B138" s="2">
        <v>2.85</v>
      </c>
      <c r="C138" s="2">
        <v>7.3</v>
      </c>
      <c r="D138" s="2">
        <v>0</v>
      </c>
      <c r="E138" s="2">
        <v>0</v>
      </c>
      <c r="F138" s="2">
        <v>13.85</v>
      </c>
      <c r="G138" s="2">
        <v>73.97</v>
      </c>
      <c r="H138" s="2">
        <v>100.9</v>
      </c>
      <c r="I138" s="2">
        <v>5</v>
      </c>
      <c r="J138" s="2">
        <v>0.03</v>
      </c>
      <c r="K138" s="2">
        <v>20</v>
      </c>
      <c r="L138" s="2"/>
      <c r="M138" s="2">
        <f t="shared" si="29"/>
        <v>223.9</v>
      </c>
    </row>
    <row r="139" spans="1:15" x14ac:dyDescent="0.25">
      <c r="A139" s="26" t="s">
        <v>9</v>
      </c>
      <c r="B139" s="27">
        <f t="shared" ref="B139:I139" si="30">SUM(B133:B138)</f>
        <v>192.6</v>
      </c>
      <c r="C139" s="27">
        <f t="shared" si="30"/>
        <v>83.8</v>
      </c>
      <c r="D139" s="27">
        <f t="shared" si="30"/>
        <v>210</v>
      </c>
      <c r="E139" s="27">
        <f t="shared" si="30"/>
        <v>630</v>
      </c>
      <c r="F139" s="27">
        <f t="shared" si="30"/>
        <v>164.6</v>
      </c>
      <c r="G139" s="27">
        <f t="shared" si="30"/>
        <v>443.85</v>
      </c>
      <c r="H139" s="27">
        <f t="shared" si="30"/>
        <v>153.69999999999999</v>
      </c>
      <c r="I139" s="27">
        <f t="shared" si="30"/>
        <v>20</v>
      </c>
      <c r="J139" s="27">
        <f>SUM(J133:J138)</f>
        <v>5.6000000000000005</v>
      </c>
      <c r="K139" s="27">
        <f>SUM(K133:K138)</f>
        <v>110.5</v>
      </c>
      <c r="L139" s="27"/>
      <c r="M139" s="27">
        <f t="shared" ref="M139" si="31">SUM(M133:M138)</f>
        <v>2014.65</v>
      </c>
    </row>
    <row r="141" spans="1:15" ht="15.75" x14ac:dyDescent="0.25">
      <c r="A141" s="6" t="s">
        <v>11</v>
      </c>
      <c r="B141" s="6" t="s">
        <v>0</v>
      </c>
      <c r="C141" s="6" t="s">
        <v>1</v>
      </c>
      <c r="D141" s="6" t="s">
        <v>2</v>
      </c>
      <c r="E141" s="6" t="s">
        <v>5</v>
      </c>
      <c r="F141" s="6" t="s">
        <v>3</v>
      </c>
      <c r="G141" s="6" t="s">
        <v>4</v>
      </c>
      <c r="H141" s="6" t="s">
        <v>35</v>
      </c>
      <c r="I141" s="6" t="s">
        <v>60</v>
      </c>
      <c r="J141" s="6" t="s">
        <v>20</v>
      </c>
      <c r="K141" s="6" t="s">
        <v>59</v>
      </c>
      <c r="L141" s="6"/>
      <c r="M141" s="6" t="s">
        <v>12</v>
      </c>
    </row>
    <row r="142" spans="1:15" x14ac:dyDescent="0.25">
      <c r="A142" s="39" t="s">
        <v>82</v>
      </c>
      <c r="B142" s="15">
        <v>6.55</v>
      </c>
      <c r="C142" s="15">
        <v>11</v>
      </c>
      <c r="D142" s="15">
        <v>0</v>
      </c>
      <c r="E142" s="15">
        <v>0</v>
      </c>
      <c r="F142" s="15">
        <v>30.5</v>
      </c>
      <c r="G142" s="15">
        <v>80.88</v>
      </c>
      <c r="H142" s="15">
        <v>0</v>
      </c>
      <c r="I142" s="15">
        <v>0</v>
      </c>
      <c r="J142" s="15">
        <v>0</v>
      </c>
      <c r="K142" s="15">
        <v>10</v>
      </c>
      <c r="L142" s="15"/>
      <c r="M142" s="15">
        <f t="shared" ref="M142:M147" si="32">SUM(B142:K142)</f>
        <v>138.93</v>
      </c>
    </row>
    <row r="143" spans="1:15" x14ac:dyDescent="0.25">
      <c r="A143" s="10" t="s">
        <v>22</v>
      </c>
      <c r="B143" s="15">
        <v>12.9</v>
      </c>
      <c r="C143" s="15">
        <v>7</v>
      </c>
      <c r="D143" s="15">
        <v>0</v>
      </c>
      <c r="E143" s="15">
        <v>70</v>
      </c>
      <c r="F143" s="15">
        <v>5.75</v>
      </c>
      <c r="G143" s="15">
        <v>50.2</v>
      </c>
      <c r="H143" s="15">
        <v>0</v>
      </c>
      <c r="I143" s="15">
        <v>0</v>
      </c>
      <c r="J143" s="15">
        <v>0</v>
      </c>
      <c r="K143" s="15">
        <v>0</v>
      </c>
      <c r="L143" s="15"/>
      <c r="M143" s="15">
        <f t="shared" si="32"/>
        <v>145.85000000000002</v>
      </c>
    </row>
    <row r="144" spans="1:15" x14ac:dyDescent="0.25">
      <c r="A144" s="10" t="s">
        <v>23</v>
      </c>
      <c r="B144" s="15">
        <v>4</v>
      </c>
      <c r="C144" s="15">
        <v>2</v>
      </c>
      <c r="D144" s="15">
        <v>5</v>
      </c>
      <c r="E144" s="15">
        <v>35</v>
      </c>
      <c r="F144" s="15">
        <v>11.75</v>
      </c>
      <c r="G144" s="15">
        <v>70.25</v>
      </c>
      <c r="H144" s="15">
        <v>0</v>
      </c>
      <c r="I144" s="15">
        <v>0</v>
      </c>
      <c r="J144" s="15">
        <v>0</v>
      </c>
      <c r="K144" s="15">
        <v>0</v>
      </c>
      <c r="L144" s="15"/>
      <c r="M144" s="15">
        <f t="shared" si="32"/>
        <v>128</v>
      </c>
    </row>
    <row r="145" spans="1:15" x14ac:dyDescent="0.25">
      <c r="A145" s="10" t="s">
        <v>24</v>
      </c>
      <c r="B145" s="15">
        <v>13.4</v>
      </c>
      <c r="C145" s="15">
        <v>6</v>
      </c>
      <c r="D145" s="15">
        <v>0</v>
      </c>
      <c r="E145" s="15">
        <v>60</v>
      </c>
      <c r="F145" s="15">
        <v>5</v>
      </c>
      <c r="G145" s="15">
        <v>93.32</v>
      </c>
      <c r="H145" s="15">
        <v>0.85</v>
      </c>
      <c r="I145" s="15">
        <v>0</v>
      </c>
      <c r="J145" s="15">
        <v>0</v>
      </c>
      <c r="K145" s="15">
        <v>0</v>
      </c>
      <c r="L145" s="15"/>
      <c r="M145" s="15">
        <f t="shared" si="32"/>
        <v>178.57</v>
      </c>
    </row>
    <row r="146" spans="1:15" x14ac:dyDescent="0.25">
      <c r="A146" s="10" t="s">
        <v>25</v>
      </c>
      <c r="B146" s="15">
        <v>39.1</v>
      </c>
      <c r="C146" s="15">
        <v>4</v>
      </c>
      <c r="D146" s="15">
        <v>10</v>
      </c>
      <c r="E146" s="15">
        <v>75</v>
      </c>
      <c r="F146" s="15">
        <v>19</v>
      </c>
      <c r="G146" s="15">
        <v>54.25</v>
      </c>
      <c r="H146" s="15">
        <v>1</v>
      </c>
      <c r="I146" s="15">
        <v>0</v>
      </c>
      <c r="J146" s="15">
        <v>0</v>
      </c>
      <c r="K146" s="15">
        <v>0</v>
      </c>
      <c r="L146" s="15"/>
      <c r="M146" s="15">
        <f t="shared" si="32"/>
        <v>202.35</v>
      </c>
    </row>
    <row r="147" spans="1:15" x14ac:dyDescent="0.25">
      <c r="A147" s="10" t="s">
        <v>21</v>
      </c>
      <c r="B147" s="15">
        <v>63.9</v>
      </c>
      <c r="C147" s="15">
        <v>14</v>
      </c>
      <c r="D147" s="15">
        <v>65</v>
      </c>
      <c r="E147" s="15">
        <v>150</v>
      </c>
      <c r="F147" s="15">
        <v>36.200000000000003</v>
      </c>
      <c r="G147" s="15">
        <v>26.05</v>
      </c>
      <c r="H147" s="15">
        <v>40.6</v>
      </c>
      <c r="I147" s="15">
        <v>0</v>
      </c>
      <c r="J147" s="15">
        <v>0</v>
      </c>
      <c r="K147" s="32">
        <v>2913.34</v>
      </c>
      <c r="L147" s="32"/>
      <c r="M147" s="15">
        <f t="shared" si="32"/>
        <v>3309.09</v>
      </c>
    </row>
    <row r="148" spans="1:15" x14ac:dyDescent="0.25">
      <c r="A148" s="26" t="s">
        <v>9</v>
      </c>
      <c r="B148" s="27">
        <f t="shared" ref="B148:I148" si="33">SUM(B142:B147)</f>
        <v>139.85</v>
      </c>
      <c r="C148" s="27">
        <f t="shared" si="33"/>
        <v>44</v>
      </c>
      <c r="D148" s="57">
        <f t="shared" si="33"/>
        <v>80</v>
      </c>
      <c r="E148" s="27">
        <f t="shared" si="33"/>
        <v>390</v>
      </c>
      <c r="F148" s="27">
        <f t="shared" si="33"/>
        <v>108.2</v>
      </c>
      <c r="G148" s="27">
        <f t="shared" si="33"/>
        <v>374.95</v>
      </c>
      <c r="H148" s="27">
        <f t="shared" si="33"/>
        <v>42.45</v>
      </c>
      <c r="I148" s="27">
        <f t="shared" si="33"/>
        <v>0</v>
      </c>
      <c r="J148" s="27">
        <f>SUM(J142:J147)</f>
        <v>0</v>
      </c>
      <c r="K148" s="117">
        <f>SUM(K142:K147)</f>
        <v>2923.34</v>
      </c>
      <c r="L148" s="117"/>
      <c r="M148" s="27">
        <f t="shared" ref="M148" si="34">SUM(M142:M147)</f>
        <v>4102.79</v>
      </c>
    </row>
    <row r="150" spans="1:15" x14ac:dyDescent="0.25">
      <c r="A150" s="30" t="s">
        <v>38</v>
      </c>
      <c r="B150" s="29">
        <f t="shared" ref="B150:I150" si="35">B139+B148</f>
        <v>332.45</v>
      </c>
      <c r="C150" s="29">
        <f t="shared" si="35"/>
        <v>127.8</v>
      </c>
      <c r="D150" s="29">
        <f t="shared" si="35"/>
        <v>290</v>
      </c>
      <c r="E150" s="62">
        <f t="shared" si="35"/>
        <v>1020</v>
      </c>
      <c r="F150" s="29">
        <f t="shared" si="35"/>
        <v>272.8</v>
      </c>
      <c r="G150" s="29">
        <f t="shared" si="35"/>
        <v>818.8</v>
      </c>
      <c r="H150" s="29">
        <f t="shared" si="35"/>
        <v>196.14999999999998</v>
      </c>
      <c r="I150" s="29">
        <f t="shared" si="35"/>
        <v>20</v>
      </c>
      <c r="J150" s="29">
        <f>J148+J139</f>
        <v>5.6000000000000005</v>
      </c>
      <c r="K150" s="29">
        <f>K148+K139</f>
        <v>3033.84</v>
      </c>
      <c r="L150" s="29"/>
      <c r="M150" s="29">
        <f t="shared" ref="M150" si="36">M139+M148</f>
        <v>6117.4400000000005</v>
      </c>
      <c r="N150" s="97"/>
    </row>
    <row r="151" spans="1:15" x14ac:dyDescent="0.25">
      <c r="A151" s="18"/>
      <c r="B151" s="33"/>
      <c r="C151" s="33"/>
      <c r="D151" s="33"/>
      <c r="E151" s="96"/>
      <c r="F151" s="33"/>
      <c r="G151" s="33"/>
      <c r="H151" s="33"/>
      <c r="I151" s="33"/>
      <c r="J151" s="33"/>
      <c r="K151" s="33"/>
      <c r="L151" s="33"/>
      <c r="M151" s="33"/>
      <c r="N151" s="97"/>
    </row>
    <row r="152" spans="1:15" x14ac:dyDescent="0.25">
      <c r="A152" s="18"/>
      <c r="B152" s="33"/>
      <c r="C152" s="33"/>
      <c r="D152" s="33"/>
      <c r="E152" s="96"/>
      <c r="F152" s="33"/>
      <c r="G152" s="33"/>
      <c r="H152" s="33"/>
      <c r="I152" s="33"/>
      <c r="J152" s="33"/>
      <c r="K152" s="33"/>
      <c r="L152" s="33"/>
      <c r="M152" s="33"/>
      <c r="N152" s="97"/>
    </row>
    <row r="153" spans="1:15" ht="15.75" x14ac:dyDescent="0.25">
      <c r="A153" s="104" t="s">
        <v>83</v>
      </c>
      <c r="B153" s="103" t="s">
        <v>0</v>
      </c>
      <c r="C153" s="103" t="s">
        <v>1</v>
      </c>
      <c r="D153" s="103" t="s">
        <v>2</v>
      </c>
      <c r="E153" s="103" t="s">
        <v>5</v>
      </c>
      <c r="F153" s="103" t="s">
        <v>3</v>
      </c>
      <c r="G153" s="103" t="s">
        <v>4</v>
      </c>
      <c r="H153" s="103" t="s">
        <v>35</v>
      </c>
      <c r="I153" s="103" t="s">
        <v>60</v>
      </c>
      <c r="J153" s="103" t="s">
        <v>20</v>
      </c>
      <c r="K153" s="103" t="s">
        <v>59</v>
      </c>
      <c r="L153" s="103"/>
      <c r="M153" s="103" t="s">
        <v>12</v>
      </c>
      <c r="N153" s="93" t="s">
        <v>74</v>
      </c>
    </row>
    <row r="154" spans="1:15" x14ac:dyDescent="0.25">
      <c r="A154" s="98" t="s">
        <v>78</v>
      </c>
      <c r="B154" s="98">
        <v>295.95</v>
      </c>
      <c r="C154" s="98">
        <v>222.05</v>
      </c>
      <c r="D154" s="98">
        <v>335</v>
      </c>
      <c r="E154" s="99">
        <v>1160</v>
      </c>
      <c r="F154" s="98">
        <v>481.5</v>
      </c>
      <c r="G154" s="98">
        <v>440.18</v>
      </c>
      <c r="H154" s="98">
        <v>40</v>
      </c>
      <c r="I154" s="98">
        <v>6955.68</v>
      </c>
      <c r="J154" s="98"/>
      <c r="K154" s="98"/>
      <c r="L154" s="98"/>
      <c r="M154" s="98">
        <f>SUM(B154:K154)</f>
        <v>9930.36</v>
      </c>
      <c r="N154" s="95">
        <v>2190.37</v>
      </c>
    </row>
    <row r="155" spans="1:15" x14ac:dyDescent="0.25">
      <c r="A155" s="86" t="s">
        <v>77</v>
      </c>
      <c r="B155" s="87">
        <v>410.2</v>
      </c>
      <c r="C155" s="87">
        <v>117.45</v>
      </c>
      <c r="D155" s="87">
        <v>252</v>
      </c>
      <c r="E155" s="88">
        <v>865</v>
      </c>
      <c r="F155" s="87">
        <v>539.4</v>
      </c>
      <c r="G155" s="87">
        <v>495.64</v>
      </c>
      <c r="H155" s="87">
        <v>25</v>
      </c>
      <c r="I155" s="87">
        <v>6837.31</v>
      </c>
      <c r="J155" s="87"/>
      <c r="K155" s="87"/>
      <c r="L155" s="87"/>
      <c r="M155" s="87">
        <f>SUM(B155:K155)</f>
        <v>9542</v>
      </c>
      <c r="N155" s="94">
        <v>2136.35</v>
      </c>
    </row>
    <row r="156" spans="1:15" x14ac:dyDescent="0.25">
      <c r="A156" s="89" t="s">
        <v>63</v>
      </c>
      <c r="B156" s="89">
        <v>492.91</v>
      </c>
      <c r="C156" s="89">
        <v>154.4</v>
      </c>
      <c r="D156" s="89">
        <v>325</v>
      </c>
      <c r="E156" s="36">
        <v>1095</v>
      </c>
      <c r="F156" s="89">
        <v>479.1</v>
      </c>
      <c r="G156" s="89">
        <v>713.28</v>
      </c>
      <c r="H156" s="89">
        <v>0</v>
      </c>
      <c r="I156" s="89">
        <v>35</v>
      </c>
      <c r="J156" s="89">
        <v>763</v>
      </c>
      <c r="K156" s="89">
        <v>2198</v>
      </c>
      <c r="L156" s="89"/>
      <c r="M156" s="89">
        <v>4058</v>
      </c>
      <c r="N156" s="94">
        <v>2198.35</v>
      </c>
    </row>
    <row r="157" spans="1:15" x14ac:dyDescent="0.25">
      <c r="A157" s="90" t="s">
        <v>67</v>
      </c>
      <c r="B157" s="91">
        <v>287.20999999999998</v>
      </c>
      <c r="C157" s="91">
        <v>219.6</v>
      </c>
      <c r="D157" s="91">
        <v>339</v>
      </c>
      <c r="E157" s="92">
        <v>1055</v>
      </c>
      <c r="F157" s="91">
        <v>520.03</v>
      </c>
      <c r="G157" s="91">
        <v>766.22</v>
      </c>
      <c r="H157" s="91">
        <v>2430.4299999999998</v>
      </c>
      <c r="I157" s="91">
        <v>45</v>
      </c>
      <c r="J157" s="91">
        <v>76.900000000000006</v>
      </c>
      <c r="K157" s="91">
        <v>1360</v>
      </c>
      <c r="L157" s="91"/>
      <c r="M157" s="91">
        <f>SUM(B157:K157)</f>
        <v>7099.3899999999994</v>
      </c>
      <c r="N157" s="94">
        <v>1090</v>
      </c>
    </row>
    <row r="158" spans="1:15" x14ac:dyDescent="0.25">
      <c r="A158" s="100" t="s">
        <v>75</v>
      </c>
      <c r="B158" s="101">
        <v>307.10000000000002</v>
      </c>
      <c r="C158" s="101">
        <v>147.05000000000001</v>
      </c>
      <c r="D158" s="101">
        <v>348</v>
      </c>
      <c r="E158" s="102">
        <v>1430</v>
      </c>
      <c r="F158" s="101">
        <v>348.9</v>
      </c>
      <c r="G158" s="101">
        <v>700.13</v>
      </c>
      <c r="H158" s="101">
        <v>496.1</v>
      </c>
      <c r="I158" s="101">
        <v>35</v>
      </c>
      <c r="J158" s="101">
        <v>33.61</v>
      </c>
      <c r="K158" s="101">
        <v>5130.43</v>
      </c>
      <c r="L158" s="101"/>
      <c r="M158" s="101">
        <f>SUM(B158:K158)</f>
        <v>8976.32</v>
      </c>
      <c r="N158" s="94">
        <v>5125.53</v>
      </c>
      <c r="O158" t="s">
        <v>84</v>
      </c>
    </row>
    <row r="159" spans="1:15" x14ac:dyDescent="0.25">
      <c r="A159" s="10" t="s">
        <v>85</v>
      </c>
      <c r="B159" s="15">
        <f t="shared" ref="B159:I159" si="37">B148+B157</f>
        <v>427.05999999999995</v>
      </c>
      <c r="C159" s="15">
        <f t="shared" si="37"/>
        <v>263.60000000000002</v>
      </c>
      <c r="D159" s="15">
        <f t="shared" si="37"/>
        <v>419</v>
      </c>
      <c r="E159" s="31">
        <f t="shared" si="37"/>
        <v>1445</v>
      </c>
      <c r="F159" s="15">
        <f t="shared" si="37"/>
        <v>628.23</v>
      </c>
      <c r="G159" s="15">
        <f t="shared" si="37"/>
        <v>1141.17</v>
      </c>
      <c r="H159" s="15">
        <f t="shared" si="37"/>
        <v>2472.8799999999997</v>
      </c>
      <c r="I159" s="15">
        <f t="shared" si="37"/>
        <v>45</v>
      </c>
      <c r="J159" s="15">
        <f>J157+J148</f>
        <v>76.900000000000006</v>
      </c>
      <c r="K159" s="15">
        <f>K157+K148</f>
        <v>4283.34</v>
      </c>
      <c r="L159" s="15"/>
      <c r="M159" s="15">
        <f t="shared" ref="M159" si="38">M148+M157</f>
        <v>11202.18</v>
      </c>
      <c r="N159" s="94">
        <v>2913.34</v>
      </c>
    </row>
    <row r="160" spans="1:1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2"/>
      <c r="L160" s="2"/>
      <c r="M160" s="10"/>
      <c r="N160" s="94"/>
    </row>
    <row r="161" spans="1:14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94"/>
    </row>
    <row r="162" spans="1:14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94"/>
    </row>
    <row r="163" spans="1:14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94"/>
    </row>
    <row r="166" spans="1:14" ht="28.5" x14ac:dyDescent="0.45">
      <c r="A166" s="4" t="s">
        <v>16</v>
      </c>
      <c r="B166" s="4"/>
      <c r="C166" s="4"/>
      <c r="D166" s="18"/>
      <c r="E166" s="18"/>
      <c r="F166" s="28" t="s">
        <v>86</v>
      </c>
      <c r="G166" s="18"/>
    </row>
    <row r="168" spans="1:14" ht="15.75" x14ac:dyDescent="0.25">
      <c r="A168" s="6" t="s">
        <v>11</v>
      </c>
      <c r="B168" s="6" t="s">
        <v>0</v>
      </c>
      <c r="C168" s="6" t="s">
        <v>1</v>
      </c>
      <c r="D168" s="6" t="s">
        <v>2</v>
      </c>
      <c r="E168" s="6" t="s">
        <v>5</v>
      </c>
      <c r="F168" s="6" t="s">
        <v>3</v>
      </c>
      <c r="G168" s="6" t="s">
        <v>4</v>
      </c>
      <c r="H168" s="6" t="s">
        <v>35</v>
      </c>
      <c r="I168" s="6" t="s">
        <v>60</v>
      </c>
      <c r="J168" s="6" t="s">
        <v>20</v>
      </c>
      <c r="K168" s="123" t="s">
        <v>59</v>
      </c>
      <c r="L168" s="123"/>
      <c r="M168" s="6" t="s">
        <v>12</v>
      </c>
    </row>
    <row r="169" spans="1:14" x14ac:dyDescent="0.25">
      <c r="A169" s="40" t="s">
        <v>87</v>
      </c>
      <c r="B169" s="2">
        <v>34.6</v>
      </c>
      <c r="C169" s="2">
        <v>12.2</v>
      </c>
      <c r="D169" s="2">
        <v>170</v>
      </c>
      <c r="E169" s="2">
        <v>230</v>
      </c>
      <c r="F169" s="2">
        <v>116.8</v>
      </c>
      <c r="G169" s="2">
        <v>81.05</v>
      </c>
      <c r="H169" s="2">
        <v>0.8</v>
      </c>
      <c r="I169" s="2">
        <v>0</v>
      </c>
      <c r="J169" s="2">
        <v>0</v>
      </c>
      <c r="K169" s="2">
        <v>0</v>
      </c>
      <c r="L169" s="2"/>
      <c r="M169" s="2">
        <f t="shared" ref="M169:M174" si="39">SUM(B169:K169)</f>
        <v>645.44999999999993</v>
      </c>
    </row>
    <row r="170" spans="1:14" x14ac:dyDescent="0.25">
      <c r="A170" s="10" t="s">
        <v>17</v>
      </c>
      <c r="B170" s="2">
        <v>11.8</v>
      </c>
      <c r="C170" s="2">
        <v>25</v>
      </c>
      <c r="D170" s="2">
        <v>20</v>
      </c>
      <c r="E170" s="2">
        <v>30</v>
      </c>
      <c r="F170" s="2">
        <v>38</v>
      </c>
      <c r="G170" s="2">
        <v>53</v>
      </c>
      <c r="H170" s="2">
        <v>0</v>
      </c>
      <c r="I170" s="2">
        <v>0</v>
      </c>
      <c r="J170" s="2">
        <v>0</v>
      </c>
      <c r="K170" s="2">
        <v>50</v>
      </c>
      <c r="L170" s="2"/>
      <c r="M170" s="2">
        <f t="shared" si="39"/>
        <v>227.8</v>
      </c>
    </row>
    <row r="171" spans="1:14" x14ac:dyDescent="0.25">
      <c r="A171" s="10" t="s">
        <v>13</v>
      </c>
      <c r="B171" s="2">
        <v>22</v>
      </c>
      <c r="C171" s="2">
        <v>16</v>
      </c>
      <c r="D171" s="2">
        <v>25</v>
      </c>
      <c r="E171" s="2">
        <v>200</v>
      </c>
      <c r="F171" s="2">
        <v>102.5</v>
      </c>
      <c r="G171" s="2">
        <v>73.75</v>
      </c>
      <c r="H171" s="2">
        <v>5706.21</v>
      </c>
      <c r="I171" s="2">
        <v>10</v>
      </c>
      <c r="J171" s="2">
        <v>0</v>
      </c>
      <c r="K171" s="2">
        <v>0</v>
      </c>
      <c r="L171" s="2"/>
      <c r="M171" s="2">
        <f t="shared" si="39"/>
        <v>6155.46</v>
      </c>
    </row>
    <row r="172" spans="1:14" x14ac:dyDescent="0.25">
      <c r="A172" s="10" t="s">
        <v>19</v>
      </c>
      <c r="B172" s="2">
        <v>8.8000000000000007</v>
      </c>
      <c r="C172" s="2">
        <v>11</v>
      </c>
      <c r="D172" s="2">
        <v>20</v>
      </c>
      <c r="E172" s="2">
        <v>0</v>
      </c>
      <c r="F172" s="2">
        <v>21.75</v>
      </c>
      <c r="G172" s="2">
        <v>73.2</v>
      </c>
      <c r="H172" s="2">
        <v>0.4</v>
      </c>
      <c r="I172" s="2">
        <v>0</v>
      </c>
      <c r="J172" s="2">
        <v>0.5</v>
      </c>
      <c r="K172" s="2">
        <v>0</v>
      </c>
      <c r="L172" s="2"/>
      <c r="M172" s="2">
        <f t="shared" si="39"/>
        <v>135.65</v>
      </c>
    </row>
    <row r="173" spans="1:14" x14ac:dyDescent="0.25">
      <c r="A173" s="10" t="s">
        <v>14</v>
      </c>
      <c r="B173" s="2">
        <v>30.7</v>
      </c>
      <c r="C173" s="2">
        <v>32</v>
      </c>
      <c r="D173" s="2">
        <v>10</v>
      </c>
      <c r="E173" s="2">
        <v>30</v>
      </c>
      <c r="F173" s="2">
        <v>20.5</v>
      </c>
      <c r="G173" s="2">
        <v>26.6</v>
      </c>
      <c r="H173" s="2">
        <v>0</v>
      </c>
      <c r="I173" s="2">
        <v>0</v>
      </c>
      <c r="J173" s="2">
        <v>0</v>
      </c>
      <c r="K173" s="2">
        <v>200</v>
      </c>
      <c r="L173" s="2"/>
      <c r="M173" s="2">
        <f t="shared" si="39"/>
        <v>349.8</v>
      </c>
    </row>
    <row r="174" spans="1:14" x14ac:dyDescent="0.25">
      <c r="A174" s="10" t="s">
        <v>15</v>
      </c>
      <c r="B174" s="2">
        <v>16.45</v>
      </c>
      <c r="C174" s="2">
        <v>0</v>
      </c>
      <c r="D174" s="2">
        <v>0</v>
      </c>
      <c r="E174" s="2">
        <v>90</v>
      </c>
      <c r="F174" s="2">
        <v>16.5</v>
      </c>
      <c r="G174" s="2">
        <v>2.5</v>
      </c>
      <c r="H174" s="2">
        <v>0</v>
      </c>
      <c r="I174" s="2">
        <v>0</v>
      </c>
      <c r="J174" s="2">
        <v>0</v>
      </c>
      <c r="K174" s="2">
        <v>0</v>
      </c>
      <c r="L174" s="2"/>
      <c r="M174" s="2">
        <f t="shared" si="39"/>
        <v>125.45</v>
      </c>
    </row>
    <row r="175" spans="1:14" x14ac:dyDescent="0.25">
      <c r="A175" s="26" t="s">
        <v>9</v>
      </c>
      <c r="B175" s="27">
        <f t="shared" ref="B175:I175" si="40">SUM(B169:B174)</f>
        <v>124.35000000000001</v>
      </c>
      <c r="C175" s="27">
        <f t="shared" si="40"/>
        <v>96.2</v>
      </c>
      <c r="D175" s="27">
        <f t="shared" si="40"/>
        <v>245</v>
      </c>
      <c r="E175" s="27">
        <f t="shared" si="40"/>
        <v>580</v>
      </c>
      <c r="F175" s="27">
        <f t="shared" si="40"/>
        <v>316.05</v>
      </c>
      <c r="G175" s="27">
        <f t="shared" si="40"/>
        <v>310.10000000000002</v>
      </c>
      <c r="H175" s="27">
        <f t="shared" si="40"/>
        <v>5707.41</v>
      </c>
      <c r="I175" s="27">
        <f t="shared" si="40"/>
        <v>10</v>
      </c>
      <c r="J175" s="27">
        <f>SUM(J169:J174)</f>
        <v>0.5</v>
      </c>
      <c r="K175" s="27">
        <f>SUM(K169:K174)</f>
        <v>250</v>
      </c>
      <c r="L175" s="27"/>
      <c r="M175" s="27">
        <f t="shared" ref="M175" si="41">SUM(M169:M174)</f>
        <v>7639.61</v>
      </c>
    </row>
    <row r="177" spans="1:14" ht="15.75" x14ac:dyDescent="0.25">
      <c r="A177" s="6" t="s">
        <v>11</v>
      </c>
      <c r="B177" s="6" t="s">
        <v>0</v>
      </c>
      <c r="C177" s="6" t="s">
        <v>1</v>
      </c>
      <c r="D177" s="6" t="s">
        <v>2</v>
      </c>
      <c r="E177" s="6" t="s">
        <v>5</v>
      </c>
      <c r="F177" s="6" t="s">
        <v>3</v>
      </c>
      <c r="G177" s="6" t="s">
        <v>4</v>
      </c>
      <c r="H177" s="6" t="s">
        <v>35</v>
      </c>
      <c r="I177" s="6" t="s">
        <v>60</v>
      </c>
      <c r="J177" s="6" t="s">
        <v>20</v>
      </c>
      <c r="K177" s="123" t="s">
        <v>59</v>
      </c>
      <c r="L177" s="123"/>
      <c r="M177" s="6" t="s">
        <v>12</v>
      </c>
    </row>
    <row r="178" spans="1:14" x14ac:dyDescent="0.25">
      <c r="A178" s="39" t="s">
        <v>88</v>
      </c>
      <c r="B178" s="15">
        <v>7.1</v>
      </c>
      <c r="C178" s="15">
        <v>6</v>
      </c>
      <c r="D178" s="15">
        <v>0</v>
      </c>
      <c r="E178" s="15">
        <v>0</v>
      </c>
      <c r="F178" s="15">
        <v>3.75</v>
      </c>
      <c r="G178" s="15">
        <v>58.8</v>
      </c>
      <c r="H178" s="15">
        <v>0.2</v>
      </c>
      <c r="I178" s="15">
        <v>0</v>
      </c>
      <c r="J178" s="15">
        <v>0</v>
      </c>
      <c r="K178" s="15">
        <v>0</v>
      </c>
      <c r="L178" s="15"/>
      <c r="M178" s="15">
        <f t="shared" ref="M178:M183" si="42">SUM(B178:K178)</f>
        <v>75.850000000000009</v>
      </c>
    </row>
    <row r="179" spans="1:14" x14ac:dyDescent="0.25">
      <c r="A179" s="10" t="s">
        <v>22</v>
      </c>
      <c r="B179" s="15">
        <v>3.1</v>
      </c>
      <c r="C179" s="15">
        <v>5</v>
      </c>
      <c r="D179" s="15">
        <v>0</v>
      </c>
      <c r="E179" s="15">
        <v>60</v>
      </c>
      <c r="F179" s="15">
        <v>12.25</v>
      </c>
      <c r="G179" s="15">
        <v>31</v>
      </c>
      <c r="H179" s="15">
        <v>0.25</v>
      </c>
      <c r="I179" s="15">
        <v>0</v>
      </c>
      <c r="J179" s="15">
        <v>0</v>
      </c>
      <c r="K179" s="15">
        <v>0</v>
      </c>
      <c r="L179" s="15"/>
      <c r="M179" s="15">
        <f t="shared" si="42"/>
        <v>111.6</v>
      </c>
    </row>
    <row r="180" spans="1:14" x14ac:dyDescent="0.25">
      <c r="A180" s="10" t="s">
        <v>23</v>
      </c>
      <c r="B180" s="15">
        <v>11.6</v>
      </c>
      <c r="C180" s="15">
        <v>0</v>
      </c>
      <c r="D180" s="15">
        <v>0</v>
      </c>
      <c r="E180" s="15">
        <v>90</v>
      </c>
      <c r="F180" s="15">
        <v>13.5</v>
      </c>
      <c r="G180" s="15">
        <v>32.65</v>
      </c>
      <c r="H180" s="15">
        <v>2.8</v>
      </c>
      <c r="I180" s="15">
        <v>0</v>
      </c>
      <c r="J180" s="15">
        <v>0.05</v>
      </c>
      <c r="K180" s="15">
        <v>0</v>
      </c>
      <c r="L180" s="15"/>
      <c r="M180" s="15">
        <f t="shared" si="42"/>
        <v>150.60000000000002</v>
      </c>
    </row>
    <row r="181" spans="1:14" x14ac:dyDescent="0.25">
      <c r="A181" s="10" t="s">
        <v>24</v>
      </c>
      <c r="B181" s="15">
        <v>8.75</v>
      </c>
      <c r="C181" s="15">
        <v>2</v>
      </c>
      <c r="D181" s="15">
        <v>0</v>
      </c>
      <c r="E181" s="15">
        <v>60</v>
      </c>
      <c r="F181" s="15">
        <v>12.75</v>
      </c>
      <c r="G181" s="15">
        <v>39.9</v>
      </c>
      <c r="H181" s="15">
        <v>1.25</v>
      </c>
      <c r="I181" s="15">
        <v>0</v>
      </c>
      <c r="J181" s="15">
        <v>0.4</v>
      </c>
      <c r="K181" s="15">
        <v>0</v>
      </c>
      <c r="L181" s="15"/>
      <c r="M181" s="15">
        <f t="shared" si="42"/>
        <v>125.05000000000001</v>
      </c>
    </row>
    <row r="182" spans="1:14" x14ac:dyDescent="0.25">
      <c r="A182" s="10" t="s">
        <v>25</v>
      </c>
      <c r="B182" s="15">
        <v>18.95</v>
      </c>
      <c r="C182" s="15">
        <v>22</v>
      </c>
      <c r="D182" s="15">
        <v>15</v>
      </c>
      <c r="E182" s="15">
        <v>60</v>
      </c>
      <c r="F182" s="15">
        <v>6</v>
      </c>
      <c r="G182" s="15">
        <v>40.5</v>
      </c>
      <c r="H182" s="15">
        <v>0.2</v>
      </c>
      <c r="I182" s="15">
        <v>0</v>
      </c>
      <c r="J182" s="15">
        <v>0</v>
      </c>
      <c r="K182" s="15">
        <v>0</v>
      </c>
      <c r="L182" s="15"/>
      <c r="M182" s="15">
        <f t="shared" si="42"/>
        <v>162.64999999999998</v>
      </c>
    </row>
    <row r="183" spans="1:14" x14ac:dyDescent="0.25">
      <c r="A183" s="10" t="s">
        <v>21</v>
      </c>
      <c r="B183" s="15">
        <v>28.15</v>
      </c>
      <c r="C183" s="15">
        <v>1</v>
      </c>
      <c r="D183" s="15">
        <v>25</v>
      </c>
      <c r="E183" s="15">
        <v>220</v>
      </c>
      <c r="F183" s="15">
        <v>19.5</v>
      </c>
      <c r="G183" s="15">
        <v>57.4</v>
      </c>
      <c r="H183" s="15">
        <v>0</v>
      </c>
      <c r="I183" s="15">
        <v>0</v>
      </c>
      <c r="J183" s="15">
        <v>100</v>
      </c>
      <c r="K183" s="134">
        <v>0</v>
      </c>
      <c r="L183" s="134"/>
      <c r="M183" s="15">
        <f t="shared" si="42"/>
        <v>451.04999999999995</v>
      </c>
    </row>
    <row r="184" spans="1:14" x14ac:dyDescent="0.25">
      <c r="A184" s="26" t="s">
        <v>9</v>
      </c>
      <c r="B184" s="27">
        <f t="shared" ref="B184:I184" si="43">SUM(B178:B183)</f>
        <v>77.650000000000006</v>
      </c>
      <c r="C184" s="27">
        <f t="shared" si="43"/>
        <v>36</v>
      </c>
      <c r="D184" s="57">
        <f t="shared" si="43"/>
        <v>40</v>
      </c>
      <c r="E184" s="27">
        <f t="shared" si="43"/>
        <v>490</v>
      </c>
      <c r="F184" s="27">
        <f t="shared" si="43"/>
        <v>67.75</v>
      </c>
      <c r="G184" s="27">
        <f t="shared" si="43"/>
        <v>260.25</v>
      </c>
      <c r="H184" s="27">
        <f t="shared" si="43"/>
        <v>4.7</v>
      </c>
      <c r="I184" s="27">
        <f t="shared" si="43"/>
        <v>0</v>
      </c>
      <c r="J184" s="27">
        <f>SUM(J178:J183)</f>
        <v>100.45</v>
      </c>
      <c r="K184" s="117">
        <f>SUM(K178:K183)</f>
        <v>0</v>
      </c>
      <c r="L184" s="117"/>
      <c r="M184" s="27">
        <f t="shared" ref="M184" si="44">SUM(M178:M183)</f>
        <v>1076.8</v>
      </c>
    </row>
    <row r="186" spans="1:14" x14ac:dyDescent="0.25">
      <c r="A186" s="30" t="s">
        <v>38</v>
      </c>
      <c r="B186" s="29">
        <f t="shared" ref="B186:I186" si="45">B175+B184</f>
        <v>202</v>
      </c>
      <c r="C186" s="29">
        <f t="shared" si="45"/>
        <v>132.19999999999999</v>
      </c>
      <c r="D186" s="29">
        <f t="shared" si="45"/>
        <v>285</v>
      </c>
      <c r="E186" s="62">
        <f t="shared" si="45"/>
        <v>1070</v>
      </c>
      <c r="F186" s="29">
        <f t="shared" si="45"/>
        <v>383.8</v>
      </c>
      <c r="G186" s="29">
        <f t="shared" si="45"/>
        <v>570.35</v>
      </c>
      <c r="H186" s="29">
        <f t="shared" si="45"/>
        <v>5712.11</v>
      </c>
      <c r="I186" s="29">
        <f t="shared" si="45"/>
        <v>10</v>
      </c>
      <c r="J186" s="29">
        <f>J184+J175</f>
        <v>100.95</v>
      </c>
      <c r="K186" s="29">
        <f>K184+K175</f>
        <v>250</v>
      </c>
      <c r="L186" s="29"/>
      <c r="M186" s="29">
        <f t="shared" ref="M186" si="46">M175+M184</f>
        <v>8716.41</v>
      </c>
      <c r="N186" s="97"/>
    </row>
    <row r="187" spans="1:14" x14ac:dyDescent="0.25">
      <c r="A187" s="18"/>
      <c r="B187" s="33"/>
      <c r="C187" s="33"/>
      <c r="D187" s="33"/>
      <c r="E187" s="96"/>
      <c r="F187" s="33"/>
      <c r="G187" s="33"/>
      <c r="H187" s="33"/>
      <c r="I187" s="33"/>
      <c r="J187" s="33"/>
      <c r="K187" s="33"/>
      <c r="L187" s="33"/>
      <c r="M187" s="33"/>
      <c r="N187" s="97"/>
    </row>
    <row r="188" spans="1:14" x14ac:dyDescent="0.25">
      <c r="A188" s="18"/>
      <c r="B188" s="33"/>
      <c r="C188" s="33"/>
      <c r="D188" s="33"/>
      <c r="E188" s="96"/>
      <c r="F188" s="33"/>
      <c r="G188" s="33"/>
      <c r="H188" s="33"/>
      <c r="I188" s="33"/>
      <c r="J188" s="33"/>
      <c r="K188" s="33"/>
      <c r="L188" s="33"/>
      <c r="M188" s="33"/>
      <c r="N188" s="97"/>
    </row>
    <row r="189" spans="1:14" ht="15.75" x14ac:dyDescent="0.25">
      <c r="A189" s="104" t="s">
        <v>83</v>
      </c>
      <c r="B189" s="103" t="s">
        <v>0</v>
      </c>
      <c r="C189" s="103" t="s">
        <v>1</v>
      </c>
      <c r="D189" s="103" t="s">
        <v>2</v>
      </c>
      <c r="E189" s="103" t="s">
        <v>5</v>
      </c>
      <c r="F189" s="103" t="s">
        <v>3</v>
      </c>
      <c r="G189" s="103" t="s">
        <v>4</v>
      </c>
      <c r="H189" s="103" t="s">
        <v>35</v>
      </c>
      <c r="I189" s="103" t="s">
        <v>60</v>
      </c>
      <c r="J189" s="103" t="s">
        <v>20</v>
      </c>
      <c r="K189" s="124" t="s">
        <v>59</v>
      </c>
      <c r="L189" s="124"/>
      <c r="M189" s="103" t="s">
        <v>12</v>
      </c>
      <c r="N189" s="93" t="s">
        <v>74</v>
      </c>
    </row>
    <row r="190" spans="1:14" x14ac:dyDescent="0.25">
      <c r="A190" s="98" t="s">
        <v>78</v>
      </c>
      <c r="B190" s="98">
        <v>295.95</v>
      </c>
      <c r="C190" s="98">
        <v>222.05</v>
      </c>
      <c r="D190" s="98">
        <v>335</v>
      </c>
      <c r="E190" s="99">
        <v>1160</v>
      </c>
      <c r="F190" s="98">
        <v>481.5</v>
      </c>
      <c r="G190" s="98">
        <v>440.18</v>
      </c>
      <c r="H190" s="98">
        <v>40</v>
      </c>
      <c r="I190" s="98">
        <v>6955.68</v>
      </c>
      <c r="J190" s="98"/>
      <c r="K190" s="98"/>
      <c r="L190" s="98"/>
      <c r="M190" s="98">
        <f>SUM(B190:K190)</f>
        <v>9930.36</v>
      </c>
      <c r="N190" s="95">
        <v>2190.37</v>
      </c>
    </row>
    <row r="191" spans="1:14" x14ac:dyDescent="0.25">
      <c r="A191" s="86" t="s">
        <v>77</v>
      </c>
      <c r="B191" s="87">
        <v>410.2</v>
      </c>
      <c r="C191" s="87">
        <v>117.45</v>
      </c>
      <c r="D191" s="87">
        <v>252</v>
      </c>
      <c r="E191" s="88">
        <v>865</v>
      </c>
      <c r="F191" s="87">
        <v>539.4</v>
      </c>
      <c r="G191" s="87">
        <v>495.64</v>
      </c>
      <c r="H191" s="87">
        <v>25</v>
      </c>
      <c r="I191" s="87">
        <v>6837.31</v>
      </c>
      <c r="J191" s="87"/>
      <c r="K191" s="87"/>
      <c r="L191" s="87"/>
      <c r="M191" s="87">
        <f>SUM(B191:K191)</f>
        <v>9542</v>
      </c>
      <c r="N191" s="94">
        <v>2136.35</v>
      </c>
    </row>
    <row r="192" spans="1:14" x14ac:dyDescent="0.25">
      <c r="A192" s="89" t="s">
        <v>63</v>
      </c>
      <c r="B192" s="89">
        <v>492.91</v>
      </c>
      <c r="C192" s="89">
        <v>154.4</v>
      </c>
      <c r="D192" s="89">
        <v>325</v>
      </c>
      <c r="E192" s="36">
        <v>1095</v>
      </c>
      <c r="F192" s="89">
        <v>479.1</v>
      </c>
      <c r="G192" s="89">
        <v>713.28</v>
      </c>
      <c r="H192" s="89">
        <v>0</v>
      </c>
      <c r="I192" s="89">
        <v>35</v>
      </c>
      <c r="J192" s="89">
        <v>763</v>
      </c>
      <c r="K192" s="89">
        <v>2198</v>
      </c>
      <c r="L192" s="89"/>
      <c r="M192" s="89">
        <v>4058</v>
      </c>
      <c r="N192" s="94">
        <v>2198.35</v>
      </c>
    </row>
    <row r="193" spans="1:17" x14ac:dyDescent="0.25">
      <c r="A193" s="90" t="s">
        <v>67</v>
      </c>
      <c r="B193" s="91">
        <v>287.20999999999998</v>
      </c>
      <c r="C193" s="91">
        <v>219.6</v>
      </c>
      <c r="D193" s="91">
        <v>339</v>
      </c>
      <c r="E193" s="92">
        <v>1055</v>
      </c>
      <c r="F193" s="91">
        <v>520.03</v>
      </c>
      <c r="G193" s="91">
        <v>766.22</v>
      </c>
      <c r="H193" s="91">
        <v>2430.4299999999998</v>
      </c>
      <c r="I193" s="91">
        <v>45</v>
      </c>
      <c r="J193" s="91">
        <v>76.900000000000006</v>
      </c>
      <c r="K193" s="91">
        <v>1360</v>
      </c>
      <c r="L193" s="91"/>
      <c r="M193" s="91">
        <f>SUM(B193:K193)</f>
        <v>7099.3899999999994</v>
      </c>
      <c r="N193" s="94">
        <v>1090</v>
      </c>
    </row>
    <row r="194" spans="1:17" x14ac:dyDescent="0.25">
      <c r="A194" s="100" t="s">
        <v>75</v>
      </c>
      <c r="B194" s="101">
        <v>307.10000000000002</v>
      </c>
      <c r="C194" s="101">
        <v>147.05000000000001</v>
      </c>
      <c r="D194" s="101">
        <v>348</v>
      </c>
      <c r="E194" s="102">
        <v>1430</v>
      </c>
      <c r="F194" s="101">
        <v>348.9</v>
      </c>
      <c r="G194" s="101">
        <v>700.13</v>
      </c>
      <c r="H194" s="101">
        <v>496.1</v>
      </c>
      <c r="I194" s="101">
        <v>35</v>
      </c>
      <c r="J194" s="101">
        <v>33.61</v>
      </c>
      <c r="K194" s="101">
        <v>5130.43</v>
      </c>
      <c r="L194" s="101"/>
      <c r="M194" s="101">
        <f>SUM(B194:K194)</f>
        <v>8976.32</v>
      </c>
      <c r="N194" s="94">
        <v>5125.53</v>
      </c>
      <c r="O194" t="s">
        <v>84</v>
      </c>
    </row>
    <row r="195" spans="1:17" x14ac:dyDescent="0.25">
      <c r="A195" s="10" t="s">
        <v>89</v>
      </c>
      <c r="B195" s="15">
        <f t="shared" ref="B195:I195" si="47">B184+B193</f>
        <v>364.86</v>
      </c>
      <c r="C195" s="15">
        <f t="shared" si="47"/>
        <v>255.6</v>
      </c>
      <c r="D195" s="15">
        <f t="shared" si="47"/>
        <v>379</v>
      </c>
      <c r="E195" s="31">
        <f t="shared" si="47"/>
        <v>1545</v>
      </c>
      <c r="F195" s="15">
        <f t="shared" si="47"/>
        <v>587.78</v>
      </c>
      <c r="G195" s="15">
        <f t="shared" si="47"/>
        <v>1026.47</v>
      </c>
      <c r="H195" s="15">
        <f t="shared" si="47"/>
        <v>2435.1299999999997</v>
      </c>
      <c r="I195" s="15">
        <f t="shared" si="47"/>
        <v>45</v>
      </c>
      <c r="J195" s="15">
        <f>J193+J184</f>
        <v>177.35000000000002</v>
      </c>
      <c r="K195" s="15">
        <f>K193+K184</f>
        <v>1360</v>
      </c>
      <c r="L195" s="15"/>
      <c r="M195" s="15">
        <f t="shared" ref="M195" si="48">M184+M193</f>
        <v>8176.19</v>
      </c>
      <c r="N195" s="94">
        <v>2863.34</v>
      </c>
      <c r="O195" s="129" t="s">
        <v>90</v>
      </c>
      <c r="P195" s="35"/>
      <c r="Q195" s="35"/>
    </row>
    <row r="196" spans="1:17" x14ac:dyDescent="0.25">
      <c r="A196" s="131" t="s">
        <v>91</v>
      </c>
      <c r="B196" s="132">
        <v>202</v>
      </c>
      <c r="C196" s="132">
        <v>132.19999999999999</v>
      </c>
      <c r="D196" s="132">
        <v>285</v>
      </c>
      <c r="E196" s="133">
        <v>1070</v>
      </c>
      <c r="F196" s="132">
        <v>383.8</v>
      </c>
      <c r="G196" s="132">
        <v>570.35</v>
      </c>
      <c r="H196" s="132">
        <v>5712.11</v>
      </c>
      <c r="I196" s="132">
        <v>10</v>
      </c>
      <c r="J196" s="132">
        <v>100.95</v>
      </c>
      <c r="K196" s="132">
        <v>250</v>
      </c>
      <c r="L196" s="132"/>
      <c r="M196" s="132">
        <v>8716.41</v>
      </c>
      <c r="N196" s="94">
        <v>3273.01</v>
      </c>
    </row>
    <row r="197" spans="1:17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94"/>
    </row>
    <row r="198" spans="1:17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94"/>
    </row>
    <row r="199" spans="1:17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94"/>
    </row>
    <row r="202" spans="1:17" ht="28.5" x14ac:dyDescent="0.45">
      <c r="A202" s="4" t="s">
        <v>16</v>
      </c>
      <c r="B202" s="4"/>
      <c r="C202" s="4"/>
      <c r="D202" s="18"/>
      <c r="E202" s="18"/>
      <c r="F202" s="28" t="s">
        <v>93</v>
      </c>
      <c r="G202" s="18"/>
    </row>
    <row r="204" spans="1:17" ht="31.5" x14ac:dyDescent="0.25">
      <c r="A204" s="6" t="s">
        <v>11</v>
      </c>
      <c r="B204" s="6" t="s">
        <v>0</v>
      </c>
      <c r="C204" s="6" t="s">
        <v>1</v>
      </c>
      <c r="D204" s="6" t="s">
        <v>2</v>
      </c>
      <c r="E204" s="6" t="s">
        <v>5</v>
      </c>
      <c r="F204" s="6" t="s">
        <v>3</v>
      </c>
      <c r="G204" s="6" t="s">
        <v>4</v>
      </c>
      <c r="H204" s="6" t="s">
        <v>35</v>
      </c>
      <c r="I204" s="6" t="s">
        <v>60</v>
      </c>
      <c r="J204" s="6" t="s">
        <v>20</v>
      </c>
      <c r="K204" s="123" t="s">
        <v>59</v>
      </c>
      <c r="L204" s="123"/>
      <c r="M204" s="6" t="s">
        <v>12</v>
      </c>
      <c r="N204" s="135" t="s">
        <v>96</v>
      </c>
      <c r="O204" s="137" t="s">
        <v>97</v>
      </c>
    </row>
    <row r="205" spans="1:17" x14ac:dyDescent="0.25">
      <c r="A205" s="40" t="s">
        <v>94</v>
      </c>
      <c r="B205" s="2">
        <v>53.3</v>
      </c>
      <c r="C205" s="2">
        <v>28</v>
      </c>
      <c r="D205" s="2">
        <v>85</v>
      </c>
      <c r="E205" s="2">
        <v>270</v>
      </c>
      <c r="F205" s="2">
        <v>75.75</v>
      </c>
      <c r="G205" s="2">
        <v>64.95</v>
      </c>
      <c r="H205" s="2">
        <v>8.36</v>
      </c>
      <c r="I205" s="2">
        <v>0</v>
      </c>
      <c r="J205" s="2">
        <v>0</v>
      </c>
      <c r="K205" s="2">
        <v>1520</v>
      </c>
      <c r="L205" s="2"/>
      <c r="M205" s="2">
        <f t="shared" ref="M205:M210" si="49">SUM(B205:K205)</f>
        <v>2105.36</v>
      </c>
      <c r="N205" s="41">
        <f>I205+K205+H205</f>
        <v>1528.36</v>
      </c>
      <c r="O205" s="41">
        <f>M205-N205</f>
        <v>577.00000000000023</v>
      </c>
    </row>
    <row r="206" spans="1:17" x14ac:dyDescent="0.25">
      <c r="A206" s="10" t="s">
        <v>17</v>
      </c>
      <c r="B206" s="2">
        <v>9.1999999999999993</v>
      </c>
      <c r="C206" s="2">
        <v>5</v>
      </c>
      <c r="D206" s="2">
        <v>40</v>
      </c>
      <c r="E206" s="2">
        <v>145</v>
      </c>
      <c r="F206" s="2">
        <v>75.5</v>
      </c>
      <c r="G206" s="2">
        <v>86.11</v>
      </c>
      <c r="H206" s="2">
        <v>15.5</v>
      </c>
      <c r="I206" s="2">
        <v>0</v>
      </c>
      <c r="J206" s="2">
        <v>0</v>
      </c>
      <c r="K206" s="2">
        <v>35</v>
      </c>
      <c r="L206" s="2"/>
      <c r="M206" s="2">
        <f t="shared" si="49"/>
        <v>411.31</v>
      </c>
      <c r="N206" s="41">
        <f t="shared" ref="N206:N210" si="50">I206+K206+H206</f>
        <v>50.5</v>
      </c>
      <c r="O206" s="41">
        <f t="shared" ref="O206:O210" si="51">M206-N206</f>
        <v>360.81</v>
      </c>
    </row>
    <row r="207" spans="1:17" x14ac:dyDescent="0.25">
      <c r="A207" s="10" t="s">
        <v>13</v>
      </c>
      <c r="B207" s="2">
        <v>4.3499999999999996</v>
      </c>
      <c r="C207" s="2">
        <v>3</v>
      </c>
      <c r="D207" s="2">
        <v>5</v>
      </c>
      <c r="E207" s="2">
        <v>0</v>
      </c>
      <c r="F207" s="2">
        <v>15.5</v>
      </c>
      <c r="G207" s="2">
        <v>82.33</v>
      </c>
      <c r="H207" s="2">
        <v>800</v>
      </c>
      <c r="I207" s="2">
        <v>5</v>
      </c>
      <c r="J207" s="2">
        <v>0.2</v>
      </c>
      <c r="K207" s="2">
        <v>100</v>
      </c>
      <c r="L207" s="2"/>
      <c r="M207" s="2">
        <f t="shared" si="49"/>
        <v>1015.3800000000001</v>
      </c>
      <c r="N207" s="41">
        <f t="shared" si="50"/>
        <v>905</v>
      </c>
      <c r="O207" s="41">
        <f t="shared" si="51"/>
        <v>110.38000000000011</v>
      </c>
    </row>
    <row r="208" spans="1:17" x14ac:dyDescent="0.25">
      <c r="A208" s="10" t="s">
        <v>19</v>
      </c>
      <c r="B208" s="2">
        <v>16.75</v>
      </c>
      <c r="C208" s="2">
        <v>3</v>
      </c>
      <c r="D208" s="2">
        <v>5</v>
      </c>
      <c r="E208" s="2">
        <v>30</v>
      </c>
      <c r="F208" s="2">
        <v>26.5</v>
      </c>
      <c r="G208" s="2">
        <v>71.900000000000006</v>
      </c>
      <c r="H208" s="2">
        <v>0.03</v>
      </c>
      <c r="I208" s="2">
        <v>5</v>
      </c>
      <c r="J208" s="2">
        <v>0</v>
      </c>
      <c r="K208" s="2">
        <v>0</v>
      </c>
      <c r="L208" s="2"/>
      <c r="M208" s="2">
        <f t="shared" si="49"/>
        <v>158.18</v>
      </c>
      <c r="N208" s="41">
        <f t="shared" si="50"/>
        <v>5.03</v>
      </c>
      <c r="O208" s="41">
        <f t="shared" si="51"/>
        <v>153.15</v>
      </c>
    </row>
    <row r="209" spans="1:15" x14ac:dyDescent="0.25">
      <c r="A209" s="10" t="s">
        <v>14</v>
      </c>
      <c r="B209" s="2">
        <v>3.6</v>
      </c>
      <c r="C209" s="2">
        <v>5</v>
      </c>
      <c r="D209" s="2">
        <v>5</v>
      </c>
      <c r="E209" s="2">
        <v>90</v>
      </c>
      <c r="F209" s="2">
        <v>4.5</v>
      </c>
      <c r="G209" s="2">
        <v>47.25</v>
      </c>
      <c r="H209" s="2">
        <v>5</v>
      </c>
      <c r="I209" s="2">
        <v>1.2</v>
      </c>
      <c r="J209" s="2">
        <v>0</v>
      </c>
      <c r="K209" s="2">
        <v>5</v>
      </c>
      <c r="L209" s="2"/>
      <c r="M209" s="2">
        <f t="shared" si="49"/>
        <v>166.54999999999998</v>
      </c>
      <c r="N209" s="41">
        <f t="shared" si="50"/>
        <v>11.2</v>
      </c>
      <c r="O209" s="41">
        <f t="shared" si="51"/>
        <v>155.35</v>
      </c>
    </row>
    <row r="210" spans="1:15" x14ac:dyDescent="0.25">
      <c r="A210" s="10" t="s">
        <v>15</v>
      </c>
      <c r="B210" s="2">
        <v>14.36</v>
      </c>
      <c r="C210" s="2">
        <v>4</v>
      </c>
      <c r="D210" s="2">
        <v>10</v>
      </c>
      <c r="E210" s="2">
        <v>120</v>
      </c>
      <c r="F210" s="2">
        <v>5.5</v>
      </c>
      <c r="G210" s="2">
        <v>49.15</v>
      </c>
      <c r="H210" s="2">
        <v>0</v>
      </c>
      <c r="I210" s="2">
        <v>0</v>
      </c>
      <c r="J210" s="2"/>
      <c r="K210" s="2">
        <v>50</v>
      </c>
      <c r="L210" s="2"/>
      <c r="M210" s="2">
        <f t="shared" si="49"/>
        <v>253.01000000000002</v>
      </c>
      <c r="N210" s="41">
        <f t="shared" si="50"/>
        <v>50</v>
      </c>
      <c r="O210" s="41">
        <f t="shared" si="51"/>
        <v>203.01000000000002</v>
      </c>
    </row>
    <row r="211" spans="1:15" x14ac:dyDescent="0.25">
      <c r="A211" s="26" t="s">
        <v>9</v>
      </c>
      <c r="B211" s="27">
        <f t="shared" ref="B211:I211" si="52">SUM(B205:B210)</f>
        <v>101.55999999999999</v>
      </c>
      <c r="C211" s="27">
        <f t="shared" si="52"/>
        <v>48</v>
      </c>
      <c r="D211" s="27">
        <f t="shared" si="52"/>
        <v>150</v>
      </c>
      <c r="E211" s="27">
        <f t="shared" si="52"/>
        <v>655</v>
      </c>
      <c r="F211" s="27">
        <f t="shared" si="52"/>
        <v>203.25</v>
      </c>
      <c r="G211" s="27">
        <f t="shared" si="52"/>
        <v>401.68999999999994</v>
      </c>
      <c r="H211" s="27">
        <f t="shared" si="52"/>
        <v>828.89</v>
      </c>
      <c r="I211" s="27">
        <f t="shared" si="52"/>
        <v>11.2</v>
      </c>
      <c r="J211" s="27">
        <f>SUM(J205:J210)</f>
        <v>0.2</v>
      </c>
      <c r="K211" s="27">
        <f>SUM(K205:K210)</f>
        <v>1710</v>
      </c>
      <c r="L211" s="27"/>
      <c r="M211" s="27">
        <f t="shared" ref="M211" si="53">SUM(M205:M210)</f>
        <v>4109.79</v>
      </c>
      <c r="N211" s="41"/>
    </row>
    <row r="213" spans="1:15" ht="15.75" x14ac:dyDescent="0.25">
      <c r="A213" s="6" t="s">
        <v>11</v>
      </c>
      <c r="B213" s="6" t="s">
        <v>0</v>
      </c>
      <c r="C213" s="6" t="s">
        <v>1</v>
      </c>
      <c r="D213" s="6" t="s">
        <v>2</v>
      </c>
      <c r="E213" s="6" t="s">
        <v>5</v>
      </c>
      <c r="F213" s="6" t="s">
        <v>3</v>
      </c>
      <c r="G213" s="6" t="s">
        <v>4</v>
      </c>
      <c r="H213" s="6" t="s">
        <v>35</v>
      </c>
      <c r="I213" s="6" t="s">
        <v>60</v>
      </c>
      <c r="J213" s="6" t="s">
        <v>20</v>
      </c>
      <c r="K213" s="123" t="s">
        <v>59</v>
      </c>
      <c r="L213" s="123"/>
      <c r="M213" s="6" t="s">
        <v>12</v>
      </c>
    </row>
    <row r="214" spans="1:15" x14ac:dyDescent="0.25">
      <c r="A214" s="39" t="s">
        <v>95</v>
      </c>
      <c r="B214" s="15">
        <v>19.399999999999999</v>
      </c>
      <c r="C214" s="15">
        <v>0</v>
      </c>
      <c r="D214" s="15">
        <v>0</v>
      </c>
      <c r="E214" s="15">
        <v>65</v>
      </c>
      <c r="F214" s="15">
        <v>15.75</v>
      </c>
      <c r="G214" s="15">
        <v>84.24</v>
      </c>
      <c r="H214" s="15">
        <v>0</v>
      </c>
      <c r="I214" s="15">
        <v>0</v>
      </c>
      <c r="J214" s="15">
        <v>0</v>
      </c>
      <c r="K214" s="15">
        <v>10</v>
      </c>
      <c r="L214" s="15"/>
      <c r="M214" s="15">
        <f t="shared" ref="M214:M219" si="54">SUM(B214:K214)</f>
        <v>194.39</v>
      </c>
      <c r="N214" s="41">
        <f>H214+I214+K214</f>
        <v>10</v>
      </c>
      <c r="O214" s="41">
        <f>M214-N214</f>
        <v>184.39</v>
      </c>
    </row>
    <row r="215" spans="1:15" x14ac:dyDescent="0.25">
      <c r="A215" s="10" t="s">
        <v>22</v>
      </c>
      <c r="B215" s="15">
        <v>27.8</v>
      </c>
      <c r="C215" s="15">
        <v>2</v>
      </c>
      <c r="D215" s="15">
        <v>0</v>
      </c>
      <c r="E215" s="15">
        <v>30</v>
      </c>
      <c r="F215" s="15">
        <v>20.5</v>
      </c>
      <c r="G215" s="15">
        <v>52.5</v>
      </c>
      <c r="H215" s="15">
        <v>0</v>
      </c>
      <c r="I215" s="15">
        <v>0</v>
      </c>
      <c r="J215" s="15">
        <v>0</v>
      </c>
      <c r="K215" s="15">
        <v>0</v>
      </c>
      <c r="L215" s="15"/>
      <c r="M215" s="15">
        <f t="shared" si="54"/>
        <v>132.80000000000001</v>
      </c>
      <c r="N215" s="41">
        <f t="shared" ref="N215:N219" si="55">H215+I215+K215</f>
        <v>0</v>
      </c>
      <c r="O215" s="41">
        <f t="shared" ref="O215:O219" si="56">M215-N215</f>
        <v>132.80000000000001</v>
      </c>
    </row>
    <row r="216" spans="1:15" x14ac:dyDescent="0.25">
      <c r="A216" s="10" t="s">
        <v>23</v>
      </c>
      <c r="B216" s="15">
        <v>26.94</v>
      </c>
      <c r="C216" s="15">
        <v>0</v>
      </c>
      <c r="D216" s="15">
        <v>10</v>
      </c>
      <c r="E216" s="15">
        <v>0</v>
      </c>
      <c r="F216" s="15">
        <v>26.64</v>
      </c>
      <c r="G216" s="15">
        <v>17.100000000000001</v>
      </c>
      <c r="H216" s="15">
        <v>0</v>
      </c>
      <c r="I216" s="15">
        <v>0</v>
      </c>
      <c r="J216" s="15">
        <v>0</v>
      </c>
      <c r="K216" s="15">
        <v>0</v>
      </c>
      <c r="L216" s="15"/>
      <c r="M216" s="15">
        <f t="shared" si="54"/>
        <v>80.680000000000007</v>
      </c>
      <c r="N216" s="41">
        <f t="shared" si="55"/>
        <v>0</v>
      </c>
      <c r="O216" s="41">
        <f t="shared" si="56"/>
        <v>80.680000000000007</v>
      </c>
    </row>
    <row r="217" spans="1:15" x14ac:dyDescent="0.25">
      <c r="A217" s="10" t="s">
        <v>24</v>
      </c>
      <c r="B217" s="15">
        <v>38.5</v>
      </c>
      <c r="C217" s="15">
        <v>1</v>
      </c>
      <c r="D217" s="15">
        <v>0</v>
      </c>
      <c r="E217" s="15">
        <v>60</v>
      </c>
      <c r="F217" s="15">
        <v>11.25</v>
      </c>
      <c r="G217" s="15">
        <v>18.149999999999999</v>
      </c>
      <c r="H217" s="15">
        <v>0</v>
      </c>
      <c r="I217" s="15">
        <v>0</v>
      </c>
      <c r="J217" s="15">
        <v>0</v>
      </c>
      <c r="K217" s="15">
        <v>105</v>
      </c>
      <c r="L217" s="15"/>
      <c r="M217" s="15">
        <f t="shared" si="54"/>
        <v>233.9</v>
      </c>
      <c r="N217" s="41">
        <f t="shared" si="55"/>
        <v>105</v>
      </c>
      <c r="O217" s="41">
        <f t="shared" si="56"/>
        <v>128.9</v>
      </c>
    </row>
    <row r="218" spans="1:15" x14ac:dyDescent="0.25">
      <c r="A218" s="10" t="s">
        <v>25</v>
      </c>
      <c r="B218" s="15">
        <v>22.1</v>
      </c>
      <c r="C218" s="15">
        <v>5</v>
      </c>
      <c r="D218" s="15">
        <v>15</v>
      </c>
      <c r="E218" s="15">
        <v>120</v>
      </c>
      <c r="F218" s="15">
        <v>98.98</v>
      </c>
      <c r="G218" s="15">
        <v>104.9</v>
      </c>
      <c r="H218" s="15">
        <v>18.8</v>
      </c>
      <c r="I218" s="15">
        <v>5</v>
      </c>
      <c r="J218" s="15">
        <v>0</v>
      </c>
      <c r="K218" s="15">
        <v>0</v>
      </c>
      <c r="L218" s="15"/>
      <c r="M218" s="15">
        <f t="shared" si="54"/>
        <v>389.78000000000003</v>
      </c>
      <c r="N218" s="41">
        <f t="shared" si="55"/>
        <v>23.8</v>
      </c>
      <c r="O218" s="41">
        <f>M218-N218</f>
        <v>365.98</v>
      </c>
    </row>
    <row r="219" spans="1:15" x14ac:dyDescent="0.25">
      <c r="A219" s="10" t="s">
        <v>21</v>
      </c>
      <c r="B219" s="15">
        <v>78.75</v>
      </c>
      <c r="C219" s="15">
        <v>4</v>
      </c>
      <c r="D219" s="15">
        <v>50</v>
      </c>
      <c r="E219" s="15">
        <v>200</v>
      </c>
      <c r="F219" s="15">
        <v>215.8</v>
      </c>
      <c r="G219" s="15">
        <v>54.74</v>
      </c>
      <c r="H219" s="15">
        <v>11.95</v>
      </c>
      <c r="I219" s="15">
        <v>15</v>
      </c>
      <c r="J219" s="15">
        <v>0</v>
      </c>
      <c r="K219" s="134">
        <v>214</v>
      </c>
      <c r="L219" s="134"/>
      <c r="M219" s="15">
        <f t="shared" si="54"/>
        <v>844.24</v>
      </c>
      <c r="N219" s="41">
        <f t="shared" si="55"/>
        <v>240.95</v>
      </c>
      <c r="O219" s="41">
        <f t="shared" si="56"/>
        <v>603.29</v>
      </c>
    </row>
    <row r="220" spans="1:15" x14ac:dyDescent="0.25">
      <c r="A220" s="26" t="s">
        <v>9</v>
      </c>
      <c r="B220" s="27">
        <f t="shared" ref="B220:I220" si="57">SUM(B214:B219)</f>
        <v>213.49</v>
      </c>
      <c r="C220" s="27">
        <f t="shared" si="57"/>
        <v>12</v>
      </c>
      <c r="D220" s="57">
        <f t="shared" si="57"/>
        <v>75</v>
      </c>
      <c r="E220" s="27">
        <f t="shared" si="57"/>
        <v>475</v>
      </c>
      <c r="F220" s="27">
        <f t="shared" si="57"/>
        <v>388.92</v>
      </c>
      <c r="G220" s="27">
        <f t="shared" si="57"/>
        <v>331.63</v>
      </c>
      <c r="H220" s="27">
        <f t="shared" si="57"/>
        <v>30.75</v>
      </c>
      <c r="I220" s="27">
        <f t="shared" si="57"/>
        <v>20</v>
      </c>
      <c r="J220" s="27">
        <f>SUM(J214:J219)</f>
        <v>0</v>
      </c>
      <c r="K220" s="117">
        <f>SUM(K214:K219)</f>
        <v>329</v>
      </c>
      <c r="L220" s="117"/>
      <c r="M220" s="27">
        <f t="shared" ref="M220" si="58">SUM(M214:M219)</f>
        <v>1875.79</v>
      </c>
    </row>
    <row r="222" spans="1:15" x14ac:dyDescent="0.25">
      <c r="A222" s="30" t="s">
        <v>38</v>
      </c>
      <c r="B222" s="29">
        <f t="shared" ref="B222:I222" si="59">B211+B220</f>
        <v>315.05</v>
      </c>
      <c r="C222" s="29">
        <f t="shared" si="59"/>
        <v>60</v>
      </c>
      <c r="D222" s="29">
        <f t="shared" si="59"/>
        <v>225</v>
      </c>
      <c r="E222" s="62">
        <f t="shared" si="59"/>
        <v>1130</v>
      </c>
      <c r="F222" s="29">
        <f t="shared" si="59"/>
        <v>592.17000000000007</v>
      </c>
      <c r="G222" s="29">
        <f t="shared" si="59"/>
        <v>733.31999999999994</v>
      </c>
      <c r="H222" s="29">
        <f t="shared" si="59"/>
        <v>859.64</v>
      </c>
      <c r="I222" s="29">
        <f t="shared" si="59"/>
        <v>31.2</v>
      </c>
      <c r="J222" s="29">
        <f>J220+J211</f>
        <v>0.2</v>
      </c>
      <c r="K222" s="29">
        <f>K220+K211</f>
        <v>2039</v>
      </c>
      <c r="L222" s="29"/>
      <c r="M222" s="29">
        <f t="shared" ref="M222" si="60">M211+M220</f>
        <v>5985.58</v>
      </c>
      <c r="N222" s="138">
        <f>M205+M206+M207+M208+M209+M210+M214+M215+M216+M217+M218+M219</f>
        <v>5985.58</v>
      </c>
    </row>
    <row r="223" spans="1:15" x14ac:dyDescent="0.25">
      <c r="A223" s="18"/>
      <c r="B223" s="33"/>
      <c r="C223" s="33"/>
      <c r="D223" s="33"/>
      <c r="E223" s="96"/>
      <c r="F223" s="33"/>
      <c r="G223" s="33"/>
      <c r="H223" s="33"/>
      <c r="I223" s="33"/>
      <c r="J223" s="33"/>
      <c r="K223" s="33"/>
      <c r="L223" s="33"/>
      <c r="M223" s="33"/>
      <c r="N223" s="138">
        <f>SUM(B222:K222)</f>
        <v>5985.58</v>
      </c>
    </row>
    <row r="224" spans="1:15" x14ac:dyDescent="0.25">
      <c r="A224" s="18"/>
      <c r="B224" s="33"/>
      <c r="C224" s="33"/>
      <c r="D224" s="33"/>
      <c r="E224" s="96"/>
      <c r="F224" s="33"/>
      <c r="G224" s="33"/>
      <c r="H224" s="33"/>
      <c r="I224" s="33"/>
      <c r="J224" s="33"/>
      <c r="K224" s="33"/>
      <c r="L224" s="33"/>
      <c r="M224" s="33"/>
      <c r="N224" s="97"/>
    </row>
    <row r="225" spans="1:17" ht="15.75" x14ac:dyDescent="0.25">
      <c r="A225" s="104" t="s">
        <v>83</v>
      </c>
      <c r="B225" s="103" t="s">
        <v>0</v>
      </c>
      <c r="C225" s="103" t="s">
        <v>1</v>
      </c>
      <c r="D225" s="103" t="s">
        <v>2</v>
      </c>
      <c r="E225" s="103" t="s">
        <v>5</v>
      </c>
      <c r="F225" s="103" t="s">
        <v>3</v>
      </c>
      <c r="G225" s="103" t="s">
        <v>4</v>
      </c>
      <c r="H225" s="103" t="s">
        <v>35</v>
      </c>
      <c r="I225" s="103" t="s">
        <v>60</v>
      </c>
      <c r="J225" s="103" t="s">
        <v>20</v>
      </c>
      <c r="K225" s="124" t="s">
        <v>59</v>
      </c>
      <c r="L225" s="124"/>
      <c r="M225" s="103" t="s">
        <v>12</v>
      </c>
      <c r="N225" s="93" t="s">
        <v>99</v>
      </c>
    </row>
    <row r="226" spans="1:17" x14ac:dyDescent="0.25">
      <c r="A226" s="98" t="s">
        <v>78</v>
      </c>
      <c r="B226" s="98">
        <v>295.95</v>
      </c>
      <c r="C226" s="98">
        <v>222.05</v>
      </c>
      <c r="D226" s="98">
        <v>335</v>
      </c>
      <c r="E226" s="99">
        <v>1160</v>
      </c>
      <c r="F226" s="98">
        <v>481.5</v>
      </c>
      <c r="G226" s="98">
        <v>440.18</v>
      </c>
      <c r="H226" s="98">
        <v>40</v>
      </c>
      <c r="I226" s="98">
        <v>6955.68</v>
      </c>
      <c r="J226" s="98"/>
      <c r="K226" s="98"/>
      <c r="L226" s="98"/>
      <c r="M226" s="98">
        <f>SUM(B226:K226)</f>
        <v>9930.36</v>
      </c>
      <c r="N226" s="95">
        <v>2190.37</v>
      </c>
    </row>
    <row r="227" spans="1:17" x14ac:dyDescent="0.25">
      <c r="A227" s="86" t="s">
        <v>77</v>
      </c>
      <c r="B227" s="87">
        <v>410.2</v>
      </c>
      <c r="C227" s="87">
        <v>117.45</v>
      </c>
      <c r="D227" s="87">
        <v>252</v>
      </c>
      <c r="E227" s="88">
        <v>865</v>
      </c>
      <c r="F227" s="87">
        <v>539.4</v>
      </c>
      <c r="G227" s="87">
        <v>495.64</v>
      </c>
      <c r="H227" s="87">
        <v>25</v>
      </c>
      <c r="I227" s="87">
        <v>6837.31</v>
      </c>
      <c r="J227" s="87"/>
      <c r="K227" s="87"/>
      <c r="L227" s="87"/>
      <c r="M227" s="87">
        <f>SUM(B227:K227)</f>
        <v>9542</v>
      </c>
      <c r="N227" s="94">
        <v>2136.35</v>
      </c>
    </row>
    <row r="228" spans="1:17" x14ac:dyDescent="0.25">
      <c r="A228" s="89" t="s">
        <v>63</v>
      </c>
      <c r="B228" s="89">
        <v>492.91</v>
      </c>
      <c r="C228" s="89">
        <v>154.4</v>
      </c>
      <c r="D228" s="89">
        <v>325</v>
      </c>
      <c r="E228" s="36">
        <v>1095</v>
      </c>
      <c r="F228" s="89">
        <v>479.1</v>
      </c>
      <c r="G228" s="89">
        <v>713.28</v>
      </c>
      <c r="H228" s="89">
        <v>0</v>
      </c>
      <c r="I228" s="89">
        <v>35</v>
      </c>
      <c r="J228" s="89">
        <v>763</v>
      </c>
      <c r="K228" s="89">
        <v>2198</v>
      </c>
      <c r="L228" s="89"/>
      <c r="M228" s="89">
        <v>4058</v>
      </c>
      <c r="N228" s="94">
        <v>2198.35</v>
      </c>
    </row>
    <row r="229" spans="1:17" x14ac:dyDescent="0.25">
      <c r="A229" s="90" t="s">
        <v>67</v>
      </c>
      <c r="B229" s="91">
        <v>287.20999999999998</v>
      </c>
      <c r="C229" s="91">
        <v>219.6</v>
      </c>
      <c r="D229" s="91">
        <v>339</v>
      </c>
      <c r="E229" s="92">
        <v>1055</v>
      </c>
      <c r="F229" s="91">
        <v>520.03</v>
      </c>
      <c r="G229" s="91">
        <v>766.22</v>
      </c>
      <c r="H229" s="91">
        <v>2430.4299999999998</v>
      </c>
      <c r="I229" s="91">
        <v>45</v>
      </c>
      <c r="J229" s="91">
        <v>76.900000000000006</v>
      </c>
      <c r="K229" s="91">
        <v>1360</v>
      </c>
      <c r="L229" s="91"/>
      <c r="M229" s="91">
        <f>SUM(B229:K229)</f>
        <v>7099.3899999999994</v>
      </c>
      <c r="N229" s="94">
        <v>1090</v>
      </c>
    </row>
    <row r="230" spans="1:17" x14ac:dyDescent="0.25">
      <c r="A230" s="100" t="s">
        <v>75</v>
      </c>
      <c r="B230" s="101">
        <v>307.10000000000002</v>
      </c>
      <c r="C230" s="101">
        <v>147.05000000000001</v>
      </c>
      <c r="D230" s="101">
        <v>348</v>
      </c>
      <c r="E230" s="102">
        <v>1430</v>
      </c>
      <c r="F230" s="101">
        <v>348.9</v>
      </c>
      <c r="G230" s="101">
        <v>700.13</v>
      </c>
      <c r="H230" s="101">
        <v>496.1</v>
      </c>
      <c r="I230" s="101">
        <v>35</v>
      </c>
      <c r="J230" s="101">
        <v>33.61</v>
      </c>
      <c r="K230" s="101">
        <v>5130.43</v>
      </c>
      <c r="L230" s="101"/>
      <c r="M230" s="101">
        <f>SUM(B230:K230)</f>
        <v>8976.32</v>
      </c>
      <c r="N230" s="94">
        <v>5125.53</v>
      </c>
      <c r="O230" t="s">
        <v>84</v>
      </c>
    </row>
    <row r="231" spans="1:17" x14ac:dyDescent="0.25">
      <c r="A231" s="10" t="s">
        <v>89</v>
      </c>
      <c r="B231" s="15">
        <f t="shared" ref="B231:I231" si="61">B220+B229</f>
        <v>500.7</v>
      </c>
      <c r="C231" s="15">
        <f t="shared" si="61"/>
        <v>231.6</v>
      </c>
      <c r="D231" s="15">
        <f t="shared" si="61"/>
        <v>414</v>
      </c>
      <c r="E231" s="31">
        <f t="shared" si="61"/>
        <v>1530</v>
      </c>
      <c r="F231" s="15">
        <f t="shared" si="61"/>
        <v>908.95</v>
      </c>
      <c r="G231" s="15">
        <f t="shared" si="61"/>
        <v>1097.8499999999999</v>
      </c>
      <c r="H231" s="15">
        <f t="shared" si="61"/>
        <v>2461.1799999999998</v>
      </c>
      <c r="I231" s="15">
        <f t="shared" si="61"/>
        <v>65</v>
      </c>
      <c r="J231" s="15">
        <f>J229+J220</f>
        <v>76.900000000000006</v>
      </c>
      <c r="K231" s="15">
        <f>K229+K220</f>
        <v>1689</v>
      </c>
      <c r="L231" s="15"/>
      <c r="M231" s="15">
        <f t="shared" ref="M231" si="62">M220+M229</f>
        <v>8975.18</v>
      </c>
      <c r="N231" s="94">
        <v>2863.34</v>
      </c>
      <c r="O231" s="129" t="s">
        <v>90</v>
      </c>
      <c r="P231" s="35"/>
      <c r="Q231" s="35"/>
    </row>
    <row r="232" spans="1:17" x14ac:dyDescent="0.25">
      <c r="A232" s="131" t="s">
        <v>91</v>
      </c>
      <c r="B232" s="132">
        <v>202</v>
      </c>
      <c r="C232" s="132">
        <v>132.19999999999999</v>
      </c>
      <c r="D232" s="132">
        <v>285</v>
      </c>
      <c r="E232" s="133">
        <v>1070</v>
      </c>
      <c r="F232" s="132">
        <v>383.8</v>
      </c>
      <c r="G232" s="132">
        <v>570.35</v>
      </c>
      <c r="H232" s="132">
        <v>5712.11</v>
      </c>
      <c r="I232" s="132">
        <v>10</v>
      </c>
      <c r="J232" s="132">
        <v>100.95</v>
      </c>
      <c r="K232" s="132">
        <v>250</v>
      </c>
      <c r="L232" s="132"/>
      <c r="M232" s="132">
        <v>8716.41</v>
      </c>
      <c r="N232" s="94">
        <v>3273.01</v>
      </c>
      <c r="O232" t="s">
        <v>100</v>
      </c>
      <c r="P232" s="61">
        <f>N232+1520</f>
        <v>4793.01</v>
      </c>
    </row>
    <row r="233" spans="1:17" x14ac:dyDescent="0.25">
      <c r="A233" s="86" t="s">
        <v>98</v>
      </c>
      <c r="B233" s="87">
        <v>315.05</v>
      </c>
      <c r="C233" s="87">
        <v>60</v>
      </c>
      <c r="D233" s="87">
        <v>225</v>
      </c>
      <c r="E233" s="87">
        <v>1130</v>
      </c>
      <c r="F233" s="87">
        <v>592.16999999999996</v>
      </c>
      <c r="G233" s="87">
        <v>733.32</v>
      </c>
      <c r="H233" s="87">
        <v>859.64</v>
      </c>
      <c r="I233" s="87">
        <v>31.2</v>
      </c>
      <c r="J233" s="87">
        <v>0.2</v>
      </c>
      <c r="K233" s="87">
        <v>2039</v>
      </c>
      <c r="L233" s="87"/>
      <c r="M233" s="87">
        <f>SUM(B233:K233)</f>
        <v>5985.58</v>
      </c>
      <c r="N233" s="94">
        <v>6121.41</v>
      </c>
      <c r="O233" t="s">
        <v>101</v>
      </c>
      <c r="P233" s="41">
        <f>N233+165</f>
        <v>6286.41</v>
      </c>
    </row>
    <row r="234" spans="1:17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94"/>
    </row>
    <row r="235" spans="1:17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94"/>
    </row>
    <row r="240" spans="1:17" ht="28.5" x14ac:dyDescent="0.45">
      <c r="A240" s="4" t="s">
        <v>16</v>
      </c>
      <c r="B240" s="4"/>
      <c r="C240" s="4"/>
      <c r="D240" s="18"/>
      <c r="E240" s="18"/>
      <c r="F240" s="28" t="s">
        <v>107</v>
      </c>
      <c r="G240" s="18"/>
    </row>
    <row r="242" spans="1:18" ht="31.5" x14ac:dyDescent="0.25">
      <c r="A242" s="6" t="s">
        <v>11</v>
      </c>
      <c r="B242" s="6" t="s">
        <v>0</v>
      </c>
      <c r="C242" s="6" t="s">
        <v>1</v>
      </c>
      <c r="D242" s="6" t="s">
        <v>2</v>
      </c>
      <c r="E242" s="6" t="s">
        <v>5</v>
      </c>
      <c r="F242" s="6" t="s">
        <v>3</v>
      </c>
      <c r="G242" s="6" t="s">
        <v>4</v>
      </c>
      <c r="H242" s="6" t="s">
        <v>35</v>
      </c>
      <c r="I242" s="6" t="s">
        <v>60</v>
      </c>
      <c r="J242" s="6" t="s">
        <v>20</v>
      </c>
      <c r="K242" s="123" t="s">
        <v>59</v>
      </c>
      <c r="L242" s="123"/>
      <c r="M242" s="6" t="s">
        <v>12</v>
      </c>
      <c r="N242" s="135" t="s">
        <v>96</v>
      </c>
      <c r="O242" s="137" t="s">
        <v>97</v>
      </c>
    </row>
    <row r="243" spans="1:18" x14ac:dyDescent="0.25">
      <c r="A243" s="40" t="s">
        <v>108</v>
      </c>
      <c r="B243" s="2">
        <v>44.5</v>
      </c>
      <c r="C243" s="2">
        <v>126</v>
      </c>
      <c r="D243" s="2">
        <v>85</v>
      </c>
      <c r="E243" s="2">
        <v>130</v>
      </c>
      <c r="F243" s="2">
        <v>119.4</v>
      </c>
      <c r="G243" s="2">
        <v>82.1</v>
      </c>
      <c r="H243" s="2">
        <v>3.5</v>
      </c>
      <c r="I243" s="2">
        <v>15</v>
      </c>
      <c r="J243" s="2">
        <v>0</v>
      </c>
      <c r="K243" s="2">
        <v>10</v>
      </c>
      <c r="L243" s="2"/>
      <c r="M243" s="2">
        <f t="shared" ref="M243" si="63">SUM(B243:K243)</f>
        <v>615.5</v>
      </c>
      <c r="N243" s="41">
        <f>I243+K243+H243</f>
        <v>28.5</v>
      </c>
      <c r="O243" s="41">
        <f>M243-N243</f>
        <v>587</v>
      </c>
      <c r="P243" t="s">
        <v>105</v>
      </c>
      <c r="R243" s="41"/>
    </row>
    <row r="244" spans="1:18" x14ac:dyDescent="0.25">
      <c r="A244" s="10" t="s">
        <v>17</v>
      </c>
      <c r="B244" s="2">
        <v>42</v>
      </c>
      <c r="C244" s="2">
        <v>45</v>
      </c>
      <c r="D244" s="2">
        <v>10</v>
      </c>
      <c r="E244" s="2">
        <v>80</v>
      </c>
      <c r="F244" s="2">
        <v>19</v>
      </c>
      <c r="G244" s="2">
        <v>50.55</v>
      </c>
      <c r="H244" s="2">
        <v>14.1</v>
      </c>
      <c r="I244" s="2">
        <v>0</v>
      </c>
      <c r="J244" s="2">
        <v>0</v>
      </c>
      <c r="K244" s="2">
        <v>0</v>
      </c>
      <c r="L244" s="2"/>
      <c r="M244" s="2">
        <f t="shared" ref="M244" si="64">SUM(B244:K244)</f>
        <v>260.65000000000003</v>
      </c>
      <c r="N244" s="41">
        <f t="shared" ref="N244:N248" si="65">I244+K244+H244</f>
        <v>14.1</v>
      </c>
      <c r="O244" s="41">
        <f t="shared" ref="O244:O248" si="66">M244-N244</f>
        <v>246.55000000000004</v>
      </c>
      <c r="R244" s="41"/>
    </row>
    <row r="245" spans="1:18" x14ac:dyDescent="0.25">
      <c r="A245" s="10" t="s">
        <v>13</v>
      </c>
      <c r="B245" s="2">
        <v>63.1</v>
      </c>
      <c r="C245" s="2">
        <v>129.85</v>
      </c>
      <c r="D245" s="2">
        <v>20</v>
      </c>
      <c r="E245" s="2">
        <v>30</v>
      </c>
      <c r="F245" s="2">
        <v>49.25</v>
      </c>
      <c r="G245" s="2">
        <v>70.39</v>
      </c>
      <c r="H245" s="2">
        <v>0</v>
      </c>
      <c r="I245" s="2">
        <v>0</v>
      </c>
      <c r="J245" s="2">
        <v>5</v>
      </c>
      <c r="K245" s="2">
        <v>20</v>
      </c>
      <c r="L245" s="2"/>
      <c r="M245" s="2">
        <f>SUM(B245:K245)</f>
        <v>387.59</v>
      </c>
      <c r="N245" s="41">
        <f t="shared" si="65"/>
        <v>20</v>
      </c>
      <c r="O245" s="41">
        <f t="shared" si="66"/>
        <v>367.59</v>
      </c>
      <c r="R245" s="41"/>
    </row>
    <row r="246" spans="1:18" x14ac:dyDescent="0.25">
      <c r="A246" s="10" t="s">
        <v>19</v>
      </c>
      <c r="B246" s="2">
        <v>3.05</v>
      </c>
      <c r="C246" s="2">
        <v>0</v>
      </c>
      <c r="D246" s="2">
        <v>5</v>
      </c>
      <c r="E246" s="2">
        <v>10</v>
      </c>
      <c r="F246" s="2">
        <v>31.75</v>
      </c>
      <c r="G246" s="2">
        <v>85.7</v>
      </c>
      <c r="H246" s="2">
        <v>0</v>
      </c>
      <c r="I246" s="2">
        <v>0</v>
      </c>
      <c r="J246" s="2">
        <v>3.37</v>
      </c>
      <c r="K246" s="2">
        <v>0</v>
      </c>
      <c r="L246" s="2"/>
      <c r="M246" s="2">
        <f t="shared" ref="M246:M248" si="67">SUM(B246:K246)</f>
        <v>138.87</v>
      </c>
      <c r="N246" s="41">
        <f t="shared" si="65"/>
        <v>0</v>
      </c>
      <c r="O246" s="41">
        <f t="shared" si="66"/>
        <v>138.87</v>
      </c>
      <c r="R246" s="41"/>
    </row>
    <row r="247" spans="1:18" x14ac:dyDescent="0.25">
      <c r="A247" s="10" t="s">
        <v>14</v>
      </c>
      <c r="B247" s="2">
        <v>23.1</v>
      </c>
      <c r="C247" s="2">
        <v>2</v>
      </c>
      <c r="D247" s="2">
        <v>0</v>
      </c>
      <c r="E247" s="2">
        <v>90</v>
      </c>
      <c r="F247" s="2">
        <v>14.75</v>
      </c>
      <c r="G247" s="2">
        <v>29.7</v>
      </c>
      <c r="H247" s="2">
        <v>0</v>
      </c>
      <c r="I247" s="2">
        <v>0</v>
      </c>
      <c r="J247" s="2">
        <v>1</v>
      </c>
      <c r="K247" s="2">
        <v>0</v>
      </c>
      <c r="L247" s="2"/>
      <c r="M247" s="2">
        <f t="shared" si="67"/>
        <v>160.54999999999998</v>
      </c>
      <c r="N247" s="41">
        <f t="shared" si="65"/>
        <v>0</v>
      </c>
      <c r="O247" s="41">
        <f t="shared" si="66"/>
        <v>160.54999999999998</v>
      </c>
    </row>
    <row r="248" spans="1:18" x14ac:dyDescent="0.25">
      <c r="A248" s="10" t="s">
        <v>15</v>
      </c>
      <c r="B248" s="2">
        <v>10.4</v>
      </c>
      <c r="C248" s="2">
        <v>4</v>
      </c>
      <c r="D248" s="2">
        <v>2.5</v>
      </c>
      <c r="E248" s="2">
        <v>30</v>
      </c>
      <c r="F248" s="2">
        <v>14</v>
      </c>
      <c r="G248" s="2">
        <v>36.5</v>
      </c>
      <c r="H248" s="2">
        <v>4</v>
      </c>
      <c r="I248" s="2">
        <v>0</v>
      </c>
      <c r="J248" s="2">
        <v>1.4</v>
      </c>
      <c r="K248" s="2">
        <v>0</v>
      </c>
      <c r="L248" s="2"/>
      <c r="M248" s="2">
        <f t="shared" si="67"/>
        <v>102.80000000000001</v>
      </c>
      <c r="N248" s="41">
        <f t="shared" si="65"/>
        <v>4</v>
      </c>
      <c r="O248" s="41">
        <f t="shared" si="66"/>
        <v>98.800000000000011</v>
      </c>
    </row>
    <row r="249" spans="1:18" x14ac:dyDescent="0.25">
      <c r="A249" s="26" t="s">
        <v>9</v>
      </c>
      <c r="B249" s="27">
        <f t="shared" ref="B249:I249" si="68">SUM(B243:B248)</f>
        <v>186.15</v>
      </c>
      <c r="C249" s="27">
        <f t="shared" si="68"/>
        <v>306.85000000000002</v>
      </c>
      <c r="D249" s="27">
        <f t="shared" si="68"/>
        <v>122.5</v>
      </c>
      <c r="E249" s="27">
        <f t="shared" si="68"/>
        <v>370</v>
      </c>
      <c r="F249" s="27">
        <f t="shared" si="68"/>
        <v>248.15</v>
      </c>
      <c r="G249" s="27">
        <f t="shared" si="68"/>
        <v>354.93999999999994</v>
      </c>
      <c r="H249" s="27">
        <f t="shared" si="68"/>
        <v>21.6</v>
      </c>
      <c r="I249" s="27">
        <f t="shared" si="68"/>
        <v>15</v>
      </c>
      <c r="J249" s="27">
        <f>SUM(J243:J248)</f>
        <v>10.770000000000001</v>
      </c>
      <c r="K249" s="27">
        <f>SUM(K243:K248)</f>
        <v>30</v>
      </c>
      <c r="L249" s="27"/>
      <c r="M249" s="27">
        <f>SUM(B249:K249)</f>
        <v>1665.96</v>
      </c>
      <c r="N249" s="41"/>
    </row>
    <row r="251" spans="1:18" ht="15.75" x14ac:dyDescent="0.25">
      <c r="A251" s="6" t="s">
        <v>11</v>
      </c>
      <c r="B251" s="6" t="s">
        <v>0</v>
      </c>
      <c r="C251" s="6" t="s">
        <v>1</v>
      </c>
      <c r="D251" s="6" t="s">
        <v>2</v>
      </c>
      <c r="E251" s="6" t="s">
        <v>5</v>
      </c>
      <c r="F251" s="6" t="s">
        <v>3</v>
      </c>
      <c r="G251" s="6" t="s">
        <v>4</v>
      </c>
      <c r="H251" s="6" t="s">
        <v>35</v>
      </c>
      <c r="I251" s="6" t="s">
        <v>60</v>
      </c>
      <c r="J251" s="6" t="s">
        <v>20</v>
      </c>
      <c r="K251" s="123" t="s">
        <v>59</v>
      </c>
      <c r="L251" s="123"/>
      <c r="M251" s="6" t="s">
        <v>12</v>
      </c>
    </row>
    <row r="252" spans="1:18" x14ac:dyDescent="0.25">
      <c r="A252" s="39" t="s">
        <v>109</v>
      </c>
      <c r="B252" s="15">
        <v>13.6</v>
      </c>
      <c r="C252" s="15">
        <v>5</v>
      </c>
      <c r="D252" s="15">
        <v>10</v>
      </c>
      <c r="E252" s="15">
        <v>60</v>
      </c>
      <c r="F252" s="15">
        <v>0</v>
      </c>
      <c r="G252" s="15">
        <v>52.1</v>
      </c>
      <c r="H252" s="15">
        <v>0</v>
      </c>
      <c r="I252" s="15">
        <v>0</v>
      </c>
      <c r="J252" s="15">
        <v>0</v>
      </c>
      <c r="K252" s="15">
        <v>0</v>
      </c>
      <c r="L252" s="15"/>
      <c r="M252" s="15">
        <f t="shared" ref="M252:M255" si="69">SUM(B252:K252)</f>
        <v>140.69999999999999</v>
      </c>
      <c r="N252" s="41">
        <v>0</v>
      </c>
      <c r="O252" s="41">
        <f>M252-N252</f>
        <v>140.69999999999999</v>
      </c>
    </row>
    <row r="253" spans="1:18" x14ac:dyDescent="0.25">
      <c r="A253" s="10" t="s">
        <v>22</v>
      </c>
      <c r="B253" s="15">
        <v>11.2</v>
      </c>
      <c r="C253" s="15">
        <v>8</v>
      </c>
      <c r="D253" s="15">
        <v>5</v>
      </c>
      <c r="E253" s="15">
        <v>150</v>
      </c>
      <c r="F253" s="15">
        <v>19.5</v>
      </c>
      <c r="G253" s="15">
        <v>0</v>
      </c>
      <c r="H253" s="15">
        <v>0</v>
      </c>
      <c r="I253" s="15">
        <v>0</v>
      </c>
      <c r="J253" s="15">
        <v>1.3</v>
      </c>
      <c r="K253" s="15">
        <v>0</v>
      </c>
      <c r="L253" s="15"/>
      <c r="M253" s="15">
        <f t="shared" si="69"/>
        <v>195</v>
      </c>
      <c r="N253" s="41">
        <f t="shared" ref="N253:N256" si="70">H253+I253+K253</f>
        <v>0</v>
      </c>
      <c r="O253" s="41">
        <f t="shared" ref="O253:O255" si="71">M253-N253</f>
        <v>195</v>
      </c>
    </row>
    <row r="254" spans="1:18" x14ac:dyDescent="0.25">
      <c r="A254" s="10" t="s">
        <v>23</v>
      </c>
      <c r="B254" s="15">
        <v>4.8</v>
      </c>
      <c r="C254" s="15">
        <v>2</v>
      </c>
      <c r="D254" s="15">
        <v>5</v>
      </c>
      <c r="E254" s="15">
        <v>0</v>
      </c>
      <c r="F254" s="15">
        <v>2</v>
      </c>
      <c r="G254" s="15">
        <v>0.6</v>
      </c>
      <c r="H254" s="15">
        <v>0</v>
      </c>
      <c r="I254" s="15">
        <v>0</v>
      </c>
      <c r="J254" s="15">
        <v>0.34</v>
      </c>
      <c r="K254" s="15">
        <v>0</v>
      </c>
      <c r="L254" s="15"/>
      <c r="M254" s="15">
        <f t="shared" si="69"/>
        <v>14.74</v>
      </c>
      <c r="N254" s="41">
        <f>H254+I254+K254-H254</f>
        <v>0</v>
      </c>
      <c r="O254" s="41">
        <f t="shared" si="71"/>
        <v>14.74</v>
      </c>
    </row>
    <row r="255" spans="1:18" x14ac:dyDescent="0.25">
      <c r="A255" s="10" t="s">
        <v>24</v>
      </c>
      <c r="B255" s="15">
        <v>0</v>
      </c>
      <c r="C255" s="15">
        <v>0</v>
      </c>
      <c r="D255" s="15">
        <v>0</v>
      </c>
      <c r="E255" s="15">
        <v>0</v>
      </c>
      <c r="F255" s="15">
        <v>2</v>
      </c>
      <c r="G255" s="15">
        <v>47.34</v>
      </c>
      <c r="H255" s="15">
        <v>0</v>
      </c>
      <c r="I255" s="15">
        <v>0</v>
      </c>
      <c r="J255" s="15">
        <v>0</v>
      </c>
      <c r="K255" s="15">
        <v>0</v>
      </c>
      <c r="L255" s="15"/>
      <c r="M255" s="15">
        <f t="shared" si="69"/>
        <v>49.34</v>
      </c>
      <c r="N255" s="41">
        <f t="shared" si="70"/>
        <v>0</v>
      </c>
      <c r="O255" s="41">
        <f t="shared" si="71"/>
        <v>49.34</v>
      </c>
    </row>
    <row r="256" spans="1:18" x14ac:dyDescent="0.25">
      <c r="A256" s="10" t="s">
        <v>25</v>
      </c>
      <c r="B256" s="15">
        <v>0.8</v>
      </c>
      <c r="C256" s="15">
        <v>4.45</v>
      </c>
      <c r="D256" s="15">
        <v>10</v>
      </c>
      <c r="E256" s="15">
        <v>60</v>
      </c>
      <c r="F256" s="15">
        <v>7</v>
      </c>
      <c r="G256" s="15">
        <v>64.2</v>
      </c>
      <c r="H256" s="15">
        <v>0</v>
      </c>
      <c r="I256" s="15">
        <v>0</v>
      </c>
      <c r="J256" s="15">
        <v>1.6</v>
      </c>
      <c r="K256" s="15">
        <v>0</v>
      </c>
      <c r="L256" s="15"/>
      <c r="M256" s="15">
        <f>SUM(B256:K256)</f>
        <v>148.04999999999998</v>
      </c>
      <c r="N256" s="41">
        <f t="shared" si="70"/>
        <v>0</v>
      </c>
      <c r="O256" s="41">
        <f>M256-N256</f>
        <v>148.04999999999998</v>
      </c>
    </row>
    <row r="257" spans="1:17" ht="15.75" thickBot="1" x14ac:dyDescent="0.3">
      <c r="A257" s="10" t="s">
        <v>21</v>
      </c>
      <c r="B257" s="15">
        <v>35.700000000000003</v>
      </c>
      <c r="C257" s="15">
        <v>28</v>
      </c>
      <c r="D257" s="15">
        <v>10</v>
      </c>
      <c r="E257" s="15">
        <v>90</v>
      </c>
      <c r="F257" s="15">
        <v>55.5</v>
      </c>
      <c r="G257" s="15">
        <v>23.9</v>
      </c>
      <c r="H257" s="15">
        <v>0</v>
      </c>
      <c r="I257" s="15">
        <v>15</v>
      </c>
      <c r="J257" s="15">
        <v>0</v>
      </c>
      <c r="K257" s="134">
        <v>0</v>
      </c>
      <c r="L257" s="134"/>
      <c r="M257" s="15">
        <f>SUM(B257:K257)</f>
        <v>258.10000000000002</v>
      </c>
      <c r="N257" s="140">
        <f>H257+K257</f>
        <v>0</v>
      </c>
      <c r="O257" s="141">
        <f>M257-N257</f>
        <v>258.10000000000002</v>
      </c>
    </row>
    <row r="258" spans="1:17" ht="15.75" thickTop="1" x14ac:dyDescent="0.25">
      <c r="A258" s="26" t="s">
        <v>9</v>
      </c>
      <c r="B258" s="27">
        <f t="shared" ref="B258:I258" si="72">SUM(B252:B257)</f>
        <v>66.099999999999994</v>
      </c>
      <c r="C258" s="27">
        <f t="shared" si="72"/>
        <v>47.45</v>
      </c>
      <c r="D258" s="57">
        <f t="shared" si="72"/>
        <v>40</v>
      </c>
      <c r="E258" s="27">
        <f t="shared" si="72"/>
        <v>360</v>
      </c>
      <c r="F258" s="27">
        <f t="shared" si="72"/>
        <v>86</v>
      </c>
      <c r="G258" s="27">
        <f t="shared" si="72"/>
        <v>188.14000000000001</v>
      </c>
      <c r="H258" s="27">
        <f t="shared" si="72"/>
        <v>0</v>
      </c>
      <c r="I258" s="27">
        <f t="shared" si="72"/>
        <v>15</v>
      </c>
      <c r="J258" s="27">
        <f>SUM(J252:J257)</f>
        <v>3.24</v>
      </c>
      <c r="K258" s="117">
        <f>SUM(K252:K257)</f>
        <v>0</v>
      </c>
      <c r="L258" s="117"/>
      <c r="M258" s="27">
        <f>SUM(B258:K258)</f>
        <v>805.93</v>
      </c>
      <c r="N258" s="139">
        <f>SUM(N243:N257)</f>
        <v>66.599999999999994</v>
      </c>
      <c r="O258" s="139">
        <f>SUM(O243:O257)</f>
        <v>2405.29</v>
      </c>
      <c r="Q258" s="41"/>
    </row>
    <row r="260" spans="1:17" x14ac:dyDescent="0.25">
      <c r="A260" s="30" t="s">
        <v>38</v>
      </c>
      <c r="B260" s="29">
        <f t="shared" ref="B260:I260" si="73">B249+B258</f>
        <v>252.25</v>
      </c>
      <c r="C260" s="29">
        <f t="shared" si="73"/>
        <v>354.3</v>
      </c>
      <c r="D260" s="29">
        <f t="shared" si="73"/>
        <v>162.5</v>
      </c>
      <c r="E260" s="62">
        <f t="shared" si="73"/>
        <v>730</v>
      </c>
      <c r="F260" s="29">
        <f t="shared" si="73"/>
        <v>334.15</v>
      </c>
      <c r="G260" s="29">
        <f t="shared" si="73"/>
        <v>543.07999999999993</v>
      </c>
      <c r="H260" s="29">
        <f t="shared" si="73"/>
        <v>21.6</v>
      </c>
      <c r="I260" s="29">
        <f t="shared" si="73"/>
        <v>30</v>
      </c>
      <c r="J260" s="29">
        <f>J258+J249</f>
        <v>14.010000000000002</v>
      </c>
      <c r="K260" s="29">
        <f>K258+K249</f>
        <v>30</v>
      </c>
      <c r="L260" s="29"/>
      <c r="M260" s="29">
        <f t="shared" ref="M260" si="74">M249+M258</f>
        <v>2471.89</v>
      </c>
      <c r="N260" s="138">
        <f>M243+M244+M245+M246+M247+M248+M252+M253+M254+M255+M256+M257</f>
        <v>2471.8900000000003</v>
      </c>
    </row>
    <row r="261" spans="1:17" x14ac:dyDescent="0.25">
      <c r="A261" s="18"/>
      <c r="B261" s="33"/>
      <c r="C261" s="33"/>
      <c r="D261" s="33"/>
      <c r="E261" s="96"/>
      <c r="F261" s="33"/>
      <c r="G261" s="33"/>
      <c r="H261" s="33"/>
      <c r="I261" s="33"/>
      <c r="J261" s="33"/>
      <c r="K261" s="33"/>
      <c r="L261" s="33"/>
      <c r="M261" s="33"/>
      <c r="N261" s="138">
        <f>SUM(B260:K260)</f>
        <v>2471.89</v>
      </c>
    </row>
    <row r="262" spans="1:17" x14ac:dyDescent="0.25">
      <c r="A262" s="18"/>
      <c r="B262" s="33"/>
      <c r="C262" s="33"/>
      <c r="D262" s="33"/>
      <c r="E262" s="96"/>
      <c r="F262" s="33"/>
      <c r="G262" s="33"/>
      <c r="H262" s="33"/>
      <c r="I262" s="33"/>
      <c r="J262" s="33"/>
      <c r="K262" s="33"/>
      <c r="L262" s="33"/>
      <c r="M262" s="33"/>
      <c r="N262" s="97"/>
    </row>
    <row r="263" spans="1:17" ht="15.75" x14ac:dyDescent="0.25">
      <c r="A263" s="104" t="s">
        <v>83</v>
      </c>
      <c r="B263" s="103" t="s">
        <v>0</v>
      </c>
      <c r="C263" s="103" t="s">
        <v>1</v>
      </c>
      <c r="D263" s="103" t="s">
        <v>2</v>
      </c>
      <c r="E263" s="103" t="s">
        <v>5</v>
      </c>
      <c r="F263" s="103" t="s">
        <v>3</v>
      </c>
      <c r="G263" s="103" t="s">
        <v>4</v>
      </c>
      <c r="H263" s="103" t="s">
        <v>35</v>
      </c>
      <c r="I263" s="103" t="s">
        <v>60</v>
      </c>
      <c r="J263" s="103" t="s">
        <v>20</v>
      </c>
      <c r="K263" s="124" t="s">
        <v>59</v>
      </c>
      <c r="L263" s="124"/>
      <c r="M263" s="103" t="s">
        <v>12</v>
      </c>
      <c r="N263" s="93" t="s">
        <v>99</v>
      </c>
    </row>
    <row r="264" spans="1:17" x14ac:dyDescent="0.25">
      <c r="A264" s="98" t="s">
        <v>78</v>
      </c>
      <c r="B264" s="98">
        <v>295.95</v>
      </c>
      <c r="C264" s="98">
        <v>222.05</v>
      </c>
      <c r="D264" s="98">
        <v>335</v>
      </c>
      <c r="E264" s="99">
        <v>1160</v>
      </c>
      <c r="F264" s="98">
        <v>481.5</v>
      </c>
      <c r="G264" s="98">
        <v>440.18</v>
      </c>
      <c r="H264" s="98">
        <v>40</v>
      </c>
      <c r="I264" s="98">
        <v>6955.68</v>
      </c>
      <c r="J264" s="98"/>
      <c r="K264" s="98"/>
      <c r="L264" s="98"/>
      <c r="M264" s="98">
        <f>SUM(B264:K264)</f>
        <v>9930.36</v>
      </c>
      <c r="N264" s="95">
        <v>2190.37</v>
      </c>
    </row>
    <row r="265" spans="1:17" x14ac:dyDescent="0.25">
      <c r="A265" s="86" t="s">
        <v>77</v>
      </c>
      <c r="B265" s="87">
        <v>410.2</v>
      </c>
      <c r="C265" s="87">
        <v>117.45</v>
      </c>
      <c r="D265" s="87">
        <v>252</v>
      </c>
      <c r="E265" s="88">
        <v>865</v>
      </c>
      <c r="F265" s="87">
        <v>539.4</v>
      </c>
      <c r="G265" s="87">
        <v>495.64</v>
      </c>
      <c r="H265" s="87">
        <v>25</v>
      </c>
      <c r="I265" s="87">
        <v>6837.31</v>
      </c>
      <c r="J265" s="87"/>
      <c r="K265" s="87"/>
      <c r="L265" s="87"/>
      <c r="M265" s="87">
        <f>SUM(B265:K265)</f>
        <v>9542</v>
      </c>
      <c r="N265" s="94">
        <v>2136.35</v>
      </c>
    </row>
    <row r="266" spans="1:17" x14ac:dyDescent="0.25">
      <c r="A266" s="89" t="s">
        <v>63</v>
      </c>
      <c r="B266" s="89">
        <v>492.91</v>
      </c>
      <c r="C266" s="89">
        <v>154.4</v>
      </c>
      <c r="D266" s="89">
        <v>325</v>
      </c>
      <c r="E266" s="36">
        <v>1095</v>
      </c>
      <c r="F266" s="89">
        <v>479.1</v>
      </c>
      <c r="G266" s="89">
        <v>713.28</v>
      </c>
      <c r="H266" s="89">
        <v>0</v>
      </c>
      <c r="I266" s="89">
        <v>35</v>
      </c>
      <c r="J266" s="89">
        <v>763</v>
      </c>
      <c r="K266" s="89">
        <v>2198</v>
      </c>
      <c r="L266" s="89"/>
      <c r="M266" s="89">
        <v>4058</v>
      </c>
      <c r="N266" s="94">
        <v>2198.35</v>
      </c>
    </row>
    <row r="267" spans="1:17" x14ac:dyDescent="0.25">
      <c r="A267" s="90" t="s">
        <v>67</v>
      </c>
      <c r="B267" s="91">
        <v>287.20999999999998</v>
      </c>
      <c r="C267" s="91">
        <v>219.6</v>
      </c>
      <c r="D267" s="91">
        <v>339</v>
      </c>
      <c r="E267" s="92">
        <v>1055</v>
      </c>
      <c r="F267" s="91">
        <v>520.03</v>
      </c>
      <c r="G267" s="91">
        <v>766.22</v>
      </c>
      <c r="H267" s="91">
        <v>2430.4299999999998</v>
      </c>
      <c r="I267" s="91">
        <v>45</v>
      </c>
      <c r="J267" s="91">
        <v>76.900000000000006</v>
      </c>
      <c r="K267" s="91">
        <v>1360</v>
      </c>
      <c r="L267" s="91"/>
      <c r="M267" s="91">
        <f>SUM(B267:K267)</f>
        <v>7099.3899999999994</v>
      </c>
      <c r="N267" s="94">
        <v>1090</v>
      </c>
    </row>
    <row r="268" spans="1:17" x14ac:dyDescent="0.25">
      <c r="A268" s="100" t="s">
        <v>75</v>
      </c>
      <c r="B268" s="101">
        <v>307.10000000000002</v>
      </c>
      <c r="C268" s="101">
        <v>147.05000000000001</v>
      </c>
      <c r="D268" s="101">
        <v>348</v>
      </c>
      <c r="E268" s="102">
        <v>1430</v>
      </c>
      <c r="F268" s="101">
        <v>348.9</v>
      </c>
      <c r="G268" s="101">
        <v>700.13</v>
      </c>
      <c r="H268" s="101">
        <v>496.1</v>
      </c>
      <c r="I268" s="101">
        <v>35</v>
      </c>
      <c r="J268" s="101">
        <v>33.61</v>
      </c>
      <c r="K268" s="101">
        <v>5130.43</v>
      </c>
      <c r="L268" s="101"/>
      <c r="M268" s="101">
        <f>SUM(B268:K268)</f>
        <v>8976.32</v>
      </c>
      <c r="N268" s="94">
        <v>5125.53</v>
      </c>
      <c r="O268" t="s">
        <v>84</v>
      </c>
    </row>
    <row r="269" spans="1:17" x14ac:dyDescent="0.25">
      <c r="A269" s="10" t="s">
        <v>89</v>
      </c>
      <c r="B269" s="15">
        <f t="shared" ref="B269:I269" si="75">B258+B267</f>
        <v>353.30999999999995</v>
      </c>
      <c r="C269" s="15">
        <f t="shared" si="75"/>
        <v>267.05</v>
      </c>
      <c r="D269" s="15">
        <f t="shared" si="75"/>
        <v>379</v>
      </c>
      <c r="E269" s="31">
        <f t="shared" si="75"/>
        <v>1415</v>
      </c>
      <c r="F269" s="15">
        <f t="shared" si="75"/>
        <v>606.03</v>
      </c>
      <c r="G269" s="15">
        <f t="shared" si="75"/>
        <v>954.36</v>
      </c>
      <c r="H269" s="15">
        <f t="shared" si="75"/>
        <v>2430.4299999999998</v>
      </c>
      <c r="I269" s="15">
        <f t="shared" si="75"/>
        <v>60</v>
      </c>
      <c r="J269" s="15">
        <f>J267+J258</f>
        <v>80.14</v>
      </c>
      <c r="K269" s="15">
        <f>K267+K258</f>
        <v>1360</v>
      </c>
      <c r="L269" s="15"/>
      <c r="M269" s="15">
        <f t="shared" ref="M269" si="76">M258+M267</f>
        <v>7905.32</v>
      </c>
      <c r="N269" s="94">
        <v>2863.34</v>
      </c>
      <c r="O269" s="129" t="s">
        <v>90</v>
      </c>
      <c r="P269" s="35"/>
      <c r="Q269" s="35"/>
    </row>
    <row r="270" spans="1:17" x14ac:dyDescent="0.25">
      <c r="A270" s="131" t="s">
        <v>91</v>
      </c>
      <c r="B270" s="132">
        <v>202</v>
      </c>
      <c r="C270" s="132">
        <v>132.19999999999999</v>
      </c>
      <c r="D270" s="132">
        <v>285</v>
      </c>
      <c r="E270" s="133">
        <v>1070</v>
      </c>
      <c r="F270" s="132">
        <v>383.8</v>
      </c>
      <c r="G270" s="132">
        <v>570.35</v>
      </c>
      <c r="H270" s="132">
        <v>5712.11</v>
      </c>
      <c r="I270" s="132">
        <v>10</v>
      </c>
      <c r="J270" s="132">
        <v>100.95</v>
      </c>
      <c r="K270" s="132">
        <v>250</v>
      </c>
      <c r="L270" s="132"/>
      <c r="M270" s="132">
        <v>8716.41</v>
      </c>
      <c r="N270" s="94">
        <v>3273.01</v>
      </c>
      <c r="O270" t="s">
        <v>100</v>
      </c>
      <c r="P270" s="61">
        <f>N270+1520</f>
        <v>4793.01</v>
      </c>
    </row>
    <row r="271" spans="1:17" x14ac:dyDescent="0.25">
      <c r="A271" s="86" t="s">
        <v>98</v>
      </c>
      <c r="B271" s="87">
        <v>315.05</v>
      </c>
      <c r="C271" s="87">
        <v>60</v>
      </c>
      <c r="D271" s="87">
        <v>225</v>
      </c>
      <c r="E271" s="87">
        <v>1130</v>
      </c>
      <c r="F271" s="87">
        <v>592.16999999999996</v>
      </c>
      <c r="G271" s="87">
        <v>733.32</v>
      </c>
      <c r="H271" s="87">
        <v>859.64</v>
      </c>
      <c r="I271" s="87">
        <v>31.2</v>
      </c>
      <c r="J271" s="87">
        <v>0.2</v>
      </c>
      <c r="K271" s="87">
        <v>2039</v>
      </c>
      <c r="L271" s="87"/>
      <c r="M271" s="87">
        <f>SUM(B271:K271)</f>
        <v>5985.58</v>
      </c>
      <c r="N271" s="94">
        <v>6121.41</v>
      </c>
      <c r="O271" t="s">
        <v>101</v>
      </c>
      <c r="P271" s="41">
        <f>N271+165</f>
        <v>6286.41</v>
      </c>
    </row>
    <row r="272" spans="1:17" x14ac:dyDescent="0.25">
      <c r="A272" s="10" t="s">
        <v>106</v>
      </c>
      <c r="B272" s="2">
        <v>288.8</v>
      </c>
      <c r="C272" s="2">
        <v>68</v>
      </c>
      <c r="D272" s="2">
        <v>125.5</v>
      </c>
      <c r="E272" s="2">
        <v>1035</v>
      </c>
      <c r="F272" s="2">
        <v>637.45000000000005</v>
      </c>
      <c r="G272" s="2">
        <v>719.45</v>
      </c>
      <c r="H272" s="2">
        <v>2563.4</v>
      </c>
      <c r="I272" s="2">
        <v>5</v>
      </c>
      <c r="J272" s="2">
        <v>6.03</v>
      </c>
      <c r="K272" s="2">
        <v>363.5</v>
      </c>
      <c r="L272" s="2"/>
      <c r="M272" s="2">
        <f>SUM(B272:K272)</f>
        <v>5812.13</v>
      </c>
      <c r="N272" s="94">
        <v>5396.56</v>
      </c>
    </row>
    <row r="273" spans="1:15" x14ac:dyDescent="0.25">
      <c r="A273" s="10" t="s">
        <v>110</v>
      </c>
      <c r="B273" s="2">
        <v>252.25</v>
      </c>
      <c r="C273" s="2">
        <v>354.3</v>
      </c>
      <c r="D273" s="2">
        <v>162.5</v>
      </c>
      <c r="E273" s="2">
        <v>730</v>
      </c>
      <c r="F273" s="2">
        <v>334.15</v>
      </c>
      <c r="G273" s="2">
        <v>543.08000000000004</v>
      </c>
      <c r="H273" s="2">
        <v>21.6</v>
      </c>
      <c r="I273" s="2">
        <v>30</v>
      </c>
      <c r="J273" s="2">
        <v>14.01</v>
      </c>
      <c r="K273" s="2">
        <v>30</v>
      </c>
      <c r="L273" s="2"/>
      <c r="M273" s="2">
        <f>SUM(B273:K273)</f>
        <v>2471.89</v>
      </c>
      <c r="N273" s="94" t="s">
        <v>111</v>
      </c>
    </row>
    <row r="277" spans="1:15" ht="28.5" x14ac:dyDescent="0.45">
      <c r="A277" s="4" t="s">
        <v>16</v>
      </c>
      <c r="B277" s="4"/>
      <c r="C277" s="4"/>
      <c r="D277" s="18"/>
      <c r="E277" s="18"/>
      <c r="F277" s="28" t="s">
        <v>112</v>
      </c>
      <c r="G277" s="18"/>
    </row>
    <row r="279" spans="1:15" ht="31.5" x14ac:dyDescent="0.25">
      <c r="A279" s="6" t="s">
        <v>11</v>
      </c>
      <c r="B279" s="6" t="s">
        <v>0</v>
      </c>
      <c r="C279" s="6" t="s">
        <v>1</v>
      </c>
      <c r="D279" s="6" t="s">
        <v>2</v>
      </c>
      <c r="E279" s="6" t="s">
        <v>5</v>
      </c>
      <c r="F279" s="6" t="s">
        <v>3</v>
      </c>
      <c r="G279" s="6" t="s">
        <v>4</v>
      </c>
      <c r="H279" s="6" t="s">
        <v>35</v>
      </c>
      <c r="I279" s="6" t="s">
        <v>60</v>
      </c>
      <c r="J279" s="6" t="s">
        <v>20</v>
      </c>
      <c r="K279" s="123" t="s">
        <v>59</v>
      </c>
      <c r="L279" s="123" t="s">
        <v>117</v>
      </c>
      <c r="M279" s="6" t="s">
        <v>12</v>
      </c>
      <c r="N279" s="135" t="s">
        <v>96</v>
      </c>
      <c r="O279" s="137" t="s">
        <v>97</v>
      </c>
    </row>
    <row r="280" spans="1:15" x14ac:dyDescent="0.25">
      <c r="A280" s="40" t="s">
        <v>113</v>
      </c>
      <c r="B280" s="2">
        <v>13.45</v>
      </c>
      <c r="C280" s="2">
        <v>16.149999999999999</v>
      </c>
      <c r="D280" s="2">
        <v>35</v>
      </c>
      <c r="E280" s="2">
        <v>60</v>
      </c>
      <c r="F280" s="2">
        <v>80</v>
      </c>
      <c r="G280" s="2">
        <v>33.6</v>
      </c>
      <c r="H280" s="2">
        <v>2.29</v>
      </c>
      <c r="I280" s="2">
        <v>5</v>
      </c>
      <c r="J280" s="2">
        <v>0</v>
      </c>
      <c r="K280" s="2">
        <v>0</v>
      </c>
      <c r="L280" s="2"/>
      <c r="M280" s="2">
        <f t="shared" ref="M280" si="77">SUM(B280:K280)</f>
        <v>245.48999999999998</v>
      </c>
      <c r="N280" s="41">
        <f>K280</f>
        <v>0</v>
      </c>
      <c r="O280" s="41">
        <f>M280-N280</f>
        <v>245.48999999999998</v>
      </c>
    </row>
    <row r="281" spans="1:15" x14ac:dyDescent="0.25">
      <c r="A281" s="10" t="s">
        <v>17</v>
      </c>
      <c r="B281" s="2">
        <v>9.1</v>
      </c>
      <c r="C281" s="2">
        <v>15</v>
      </c>
      <c r="D281" s="2">
        <v>20</v>
      </c>
      <c r="E281" s="2">
        <v>270</v>
      </c>
      <c r="F281" s="2">
        <v>95.75</v>
      </c>
      <c r="G281" s="2">
        <v>114.8</v>
      </c>
      <c r="H281" s="2">
        <v>2.2999999999999998</v>
      </c>
      <c r="I281" s="2">
        <v>10</v>
      </c>
      <c r="J281" s="2">
        <v>0</v>
      </c>
      <c r="K281" s="2">
        <v>0</v>
      </c>
      <c r="L281" s="2"/>
      <c r="M281" s="2">
        <f t="shared" ref="M281" si="78">SUM(B281:K281)</f>
        <v>536.94999999999993</v>
      </c>
      <c r="N281" s="41">
        <f t="shared" ref="N281:N284" si="79">I281+K281+H281</f>
        <v>12.3</v>
      </c>
      <c r="O281" s="41">
        <f t="shared" ref="O281:O285" si="80">M281-N281</f>
        <v>524.65</v>
      </c>
    </row>
    <row r="282" spans="1:15" x14ac:dyDescent="0.25">
      <c r="A282" s="10" t="s">
        <v>13</v>
      </c>
      <c r="B282" s="2">
        <v>17.8</v>
      </c>
      <c r="C282" s="2">
        <v>25</v>
      </c>
      <c r="D282" s="2">
        <v>50</v>
      </c>
      <c r="E282" s="2">
        <v>-30</v>
      </c>
      <c r="F282" s="2">
        <v>86.5</v>
      </c>
      <c r="G282" s="2">
        <v>20.350000000000001</v>
      </c>
      <c r="H282" s="2">
        <v>4.5999999999999996</v>
      </c>
      <c r="I282" s="2">
        <v>20</v>
      </c>
      <c r="J282" s="2">
        <v>0</v>
      </c>
      <c r="K282" s="2">
        <v>0</v>
      </c>
      <c r="L282" s="2"/>
      <c r="M282" s="2">
        <f>SUM(B282:K282)</f>
        <v>194.25</v>
      </c>
      <c r="N282" s="41">
        <v>0</v>
      </c>
      <c r="O282" s="41">
        <f t="shared" si="80"/>
        <v>194.25</v>
      </c>
    </row>
    <row r="283" spans="1:15" x14ac:dyDescent="0.25">
      <c r="A283" s="10" t="s">
        <v>19</v>
      </c>
      <c r="B283" s="2">
        <v>5.25</v>
      </c>
      <c r="C283" s="2">
        <v>4</v>
      </c>
      <c r="D283" s="2">
        <v>5</v>
      </c>
      <c r="E283" s="2">
        <v>60</v>
      </c>
      <c r="F283" s="2">
        <v>11.25</v>
      </c>
      <c r="G283" s="2">
        <v>6.25</v>
      </c>
      <c r="H283" s="2">
        <v>4.9000000000000004</v>
      </c>
      <c r="I283" s="2">
        <v>75</v>
      </c>
      <c r="J283" s="2">
        <v>0</v>
      </c>
      <c r="K283" s="2">
        <v>0</v>
      </c>
      <c r="L283" s="2"/>
      <c r="M283" s="2">
        <f t="shared" ref="M283:M285" si="81">SUM(B283:K283)</f>
        <v>171.65</v>
      </c>
      <c r="N283" s="41">
        <v>0</v>
      </c>
      <c r="O283" s="41">
        <f t="shared" si="80"/>
        <v>171.65</v>
      </c>
    </row>
    <row r="284" spans="1:15" x14ac:dyDescent="0.25">
      <c r="A284" s="10" t="s">
        <v>14</v>
      </c>
      <c r="B284" s="2">
        <v>1</v>
      </c>
      <c r="C284" s="2">
        <v>2</v>
      </c>
      <c r="D284" s="2">
        <v>5</v>
      </c>
      <c r="E284" s="2">
        <v>90</v>
      </c>
      <c r="F284" s="2">
        <v>15.75</v>
      </c>
      <c r="G284" s="2">
        <v>102.1</v>
      </c>
      <c r="H284" s="2">
        <v>0</v>
      </c>
      <c r="I284" s="2">
        <v>0</v>
      </c>
      <c r="J284" s="2">
        <v>0</v>
      </c>
      <c r="K284" s="2">
        <v>0</v>
      </c>
      <c r="L284" s="2"/>
      <c r="M284" s="2">
        <f t="shared" si="81"/>
        <v>215.85</v>
      </c>
      <c r="N284" s="41">
        <f t="shared" si="79"/>
        <v>0</v>
      </c>
      <c r="O284" s="41">
        <f t="shared" si="80"/>
        <v>215.85</v>
      </c>
    </row>
    <row r="285" spans="1:15" x14ac:dyDescent="0.25">
      <c r="A285" s="10" t="s">
        <v>15</v>
      </c>
      <c r="B285" s="2">
        <v>7.45</v>
      </c>
      <c r="C285" s="2">
        <v>3</v>
      </c>
      <c r="D285" s="2">
        <v>0</v>
      </c>
      <c r="E285" s="2">
        <v>65</v>
      </c>
      <c r="F285" s="2">
        <v>9.25</v>
      </c>
      <c r="G285" s="2">
        <v>10.199999999999999</v>
      </c>
      <c r="H285" s="2">
        <v>0</v>
      </c>
      <c r="I285" s="2">
        <v>0</v>
      </c>
      <c r="J285" s="2">
        <v>0.7</v>
      </c>
      <c r="K285" s="2">
        <v>30</v>
      </c>
      <c r="L285" s="2"/>
      <c r="M285" s="2">
        <f t="shared" si="81"/>
        <v>125.60000000000001</v>
      </c>
      <c r="N285" s="41">
        <v>0</v>
      </c>
      <c r="O285" s="41">
        <f t="shared" si="80"/>
        <v>125.60000000000001</v>
      </c>
    </row>
    <row r="286" spans="1:15" x14ac:dyDescent="0.25">
      <c r="A286" s="26" t="s">
        <v>9</v>
      </c>
      <c r="B286" s="27">
        <f t="shared" ref="B286:I286" si="82">SUM(B280:B285)</f>
        <v>54.05</v>
      </c>
      <c r="C286" s="27">
        <f t="shared" si="82"/>
        <v>65.150000000000006</v>
      </c>
      <c r="D286" s="27">
        <f t="shared" si="82"/>
        <v>115</v>
      </c>
      <c r="E286" s="27">
        <f t="shared" si="82"/>
        <v>515</v>
      </c>
      <c r="F286" s="27">
        <f t="shared" si="82"/>
        <v>298.5</v>
      </c>
      <c r="G286" s="27">
        <f t="shared" si="82"/>
        <v>287.3</v>
      </c>
      <c r="H286" s="27">
        <f t="shared" si="82"/>
        <v>14.09</v>
      </c>
      <c r="I286" s="27">
        <f t="shared" si="82"/>
        <v>110</v>
      </c>
      <c r="J286" s="27">
        <f>SUM(J280:J285)</f>
        <v>0.7</v>
      </c>
      <c r="K286" s="27">
        <f>SUM(K280:K285)</f>
        <v>30</v>
      </c>
      <c r="L286" s="27"/>
      <c r="M286" s="27">
        <f>SUM(B286:K286)</f>
        <v>1489.79</v>
      </c>
      <c r="N286" s="41"/>
    </row>
    <row r="288" spans="1:15" ht="15.75" x14ac:dyDescent="0.25">
      <c r="A288" s="6" t="s">
        <v>11</v>
      </c>
      <c r="B288" s="6" t="s">
        <v>0</v>
      </c>
      <c r="C288" s="6" t="s">
        <v>1</v>
      </c>
      <c r="D288" s="6" t="s">
        <v>2</v>
      </c>
      <c r="E288" s="6" t="s">
        <v>5</v>
      </c>
      <c r="F288" s="6" t="s">
        <v>3</v>
      </c>
      <c r="G288" s="6" t="s">
        <v>4</v>
      </c>
      <c r="H288" s="6" t="s">
        <v>35</v>
      </c>
      <c r="I288" s="6" t="s">
        <v>60</v>
      </c>
      <c r="J288" s="6" t="s">
        <v>20</v>
      </c>
      <c r="K288" s="123" t="s">
        <v>59</v>
      </c>
      <c r="L288" s="123"/>
      <c r="M288" s="6" t="s">
        <v>12</v>
      </c>
    </row>
    <row r="289" spans="1:17" x14ac:dyDescent="0.25">
      <c r="A289" s="39" t="s">
        <v>114</v>
      </c>
      <c r="B289" s="15">
        <v>0.5</v>
      </c>
      <c r="C289" s="15">
        <v>23</v>
      </c>
      <c r="D289" s="15">
        <v>5</v>
      </c>
      <c r="E289" s="15">
        <v>120</v>
      </c>
      <c r="F289" s="15">
        <v>3.5</v>
      </c>
      <c r="G289" s="15">
        <v>22</v>
      </c>
      <c r="H289" s="15">
        <v>0</v>
      </c>
      <c r="I289" s="15">
        <v>0</v>
      </c>
      <c r="J289" s="15">
        <v>0</v>
      </c>
      <c r="K289" s="15">
        <v>0</v>
      </c>
      <c r="L289" s="15"/>
      <c r="M289" s="15">
        <f t="shared" ref="M289:M292" si="83">SUM(B289:K289)</f>
        <v>174</v>
      </c>
      <c r="N289" s="41">
        <v>0</v>
      </c>
      <c r="O289" s="41">
        <f>M289-N289</f>
        <v>174</v>
      </c>
    </row>
    <row r="290" spans="1:17" x14ac:dyDescent="0.25">
      <c r="A290" s="10" t="s">
        <v>22</v>
      </c>
      <c r="B290" s="15">
        <v>13.45</v>
      </c>
      <c r="C290" s="15">
        <v>8</v>
      </c>
      <c r="D290" s="15">
        <v>0</v>
      </c>
      <c r="E290" s="15">
        <v>30</v>
      </c>
      <c r="F290" s="15">
        <v>16</v>
      </c>
      <c r="G290" s="15">
        <v>21.2</v>
      </c>
      <c r="H290" s="15">
        <v>0</v>
      </c>
      <c r="I290" s="15">
        <v>0</v>
      </c>
      <c r="J290" s="15">
        <v>4.1500000000000004</v>
      </c>
      <c r="K290" s="15">
        <v>0</v>
      </c>
      <c r="L290" s="15"/>
      <c r="M290" s="15">
        <f t="shared" si="83"/>
        <v>92.800000000000011</v>
      </c>
      <c r="N290" s="41">
        <f t="shared" ref="N290" si="84">H290+I290+K290</f>
        <v>0</v>
      </c>
      <c r="O290" s="41">
        <f t="shared" ref="O290:O292" si="85">M290-N290</f>
        <v>92.800000000000011</v>
      </c>
    </row>
    <row r="291" spans="1:17" x14ac:dyDescent="0.25">
      <c r="A291" s="10" t="s">
        <v>23</v>
      </c>
      <c r="B291" s="15">
        <v>8.4499999999999993</v>
      </c>
      <c r="C291" s="15">
        <v>4</v>
      </c>
      <c r="D291" s="15">
        <v>10</v>
      </c>
      <c r="E291" s="15">
        <v>35</v>
      </c>
      <c r="F291" s="15">
        <v>256</v>
      </c>
      <c r="G291" s="15">
        <v>20.59</v>
      </c>
      <c r="H291" s="15">
        <v>0.6</v>
      </c>
      <c r="I291" s="15">
        <v>40</v>
      </c>
      <c r="J291" s="15">
        <v>2.66</v>
      </c>
      <c r="K291" s="15">
        <v>0</v>
      </c>
      <c r="L291" s="15"/>
      <c r="M291" s="15">
        <f t="shared" si="83"/>
        <v>377.3</v>
      </c>
      <c r="N291" s="41">
        <v>0</v>
      </c>
      <c r="O291" s="41">
        <f t="shared" si="85"/>
        <v>377.3</v>
      </c>
    </row>
    <row r="292" spans="1:17" x14ac:dyDescent="0.25">
      <c r="A292" s="10" t="s">
        <v>24</v>
      </c>
      <c r="B292" s="15">
        <v>15.95</v>
      </c>
      <c r="C292" s="15">
        <v>1</v>
      </c>
      <c r="D292" s="15">
        <v>0</v>
      </c>
      <c r="E292" s="15">
        <v>60</v>
      </c>
      <c r="F292" s="15">
        <v>21</v>
      </c>
      <c r="G292" s="15">
        <v>34.79</v>
      </c>
      <c r="H292" s="15">
        <v>0</v>
      </c>
      <c r="I292" s="15">
        <v>5.9</v>
      </c>
      <c r="J292" s="15">
        <v>0</v>
      </c>
      <c r="K292" s="15">
        <v>0</v>
      </c>
      <c r="L292" s="15"/>
      <c r="M292" s="15">
        <f t="shared" si="83"/>
        <v>138.64000000000001</v>
      </c>
      <c r="N292" s="41">
        <f t="shared" ref="N292:N293" si="86">H292+I292+K292</f>
        <v>5.9</v>
      </c>
      <c r="O292" s="41">
        <f t="shared" si="85"/>
        <v>132.74</v>
      </c>
    </row>
    <row r="293" spans="1:17" x14ac:dyDescent="0.25">
      <c r="A293" s="10" t="s">
        <v>25</v>
      </c>
      <c r="B293" s="15">
        <v>40.700000000000003</v>
      </c>
      <c r="C293" s="15">
        <v>0</v>
      </c>
      <c r="D293" s="15">
        <v>20</v>
      </c>
      <c r="E293" s="15">
        <v>60.2</v>
      </c>
      <c r="F293" s="15">
        <v>10</v>
      </c>
      <c r="G293" s="15">
        <v>18.899999999999999</v>
      </c>
      <c r="H293" s="15">
        <v>23.41</v>
      </c>
      <c r="I293" s="15">
        <v>0.5</v>
      </c>
      <c r="J293" s="15">
        <v>16.09</v>
      </c>
      <c r="K293" s="15">
        <v>0</v>
      </c>
      <c r="L293" s="15"/>
      <c r="M293" s="15">
        <f>SUM(B293:K293)</f>
        <v>189.8</v>
      </c>
      <c r="N293" s="41">
        <f t="shared" si="86"/>
        <v>23.91</v>
      </c>
      <c r="O293" s="41">
        <f>M293-N293</f>
        <v>165.89000000000001</v>
      </c>
    </row>
    <row r="294" spans="1:17" ht="15.75" thickBot="1" x14ac:dyDescent="0.3">
      <c r="A294" s="10" t="s">
        <v>21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34">
        <v>0</v>
      </c>
      <c r="L294" s="134"/>
      <c r="M294" s="15">
        <f>SUM(B294:K294)</f>
        <v>0</v>
      </c>
      <c r="N294" s="140">
        <f>H294+K294</f>
        <v>0</v>
      </c>
      <c r="O294" s="141">
        <f>M294-N294</f>
        <v>0</v>
      </c>
    </row>
    <row r="295" spans="1:17" ht="15.75" thickTop="1" x14ac:dyDescent="0.25">
      <c r="A295" s="26" t="s">
        <v>9</v>
      </c>
      <c r="B295" s="27">
        <f t="shared" ref="B295:I295" si="87">SUM(B289:B294)</f>
        <v>79.05</v>
      </c>
      <c r="C295" s="27">
        <f t="shared" si="87"/>
        <v>36</v>
      </c>
      <c r="D295" s="57">
        <f t="shared" si="87"/>
        <v>35</v>
      </c>
      <c r="E295" s="27">
        <f t="shared" si="87"/>
        <v>305.2</v>
      </c>
      <c r="F295" s="27">
        <f t="shared" si="87"/>
        <v>306.5</v>
      </c>
      <c r="G295" s="27">
        <f t="shared" si="87"/>
        <v>117.48000000000002</v>
      </c>
      <c r="H295" s="27">
        <f t="shared" si="87"/>
        <v>24.01</v>
      </c>
      <c r="I295" s="27">
        <f t="shared" si="87"/>
        <v>46.4</v>
      </c>
      <c r="J295" s="27">
        <f>SUM(J289:J294)</f>
        <v>22.9</v>
      </c>
      <c r="K295" s="117">
        <f>SUM(K289:K294)</f>
        <v>0</v>
      </c>
      <c r="L295" s="117"/>
      <c r="M295" s="27">
        <f>SUM(B295:K295)</f>
        <v>972.54</v>
      </c>
      <c r="N295" s="139">
        <f>SUM(N280:N294)</f>
        <v>42.11</v>
      </c>
      <c r="O295" s="139">
        <f>SUM(O280:O294)</f>
        <v>2420.2199999999998</v>
      </c>
      <c r="Q295" s="41"/>
    </row>
    <row r="297" spans="1:17" x14ac:dyDescent="0.25">
      <c r="A297" s="30" t="s">
        <v>38</v>
      </c>
      <c r="B297" s="29">
        <f t="shared" ref="B297:I297" si="88">B286+B295</f>
        <v>133.1</v>
      </c>
      <c r="C297" s="29">
        <f t="shared" si="88"/>
        <v>101.15</v>
      </c>
      <c r="D297" s="29">
        <f t="shared" si="88"/>
        <v>150</v>
      </c>
      <c r="E297" s="62">
        <f t="shared" si="88"/>
        <v>820.2</v>
      </c>
      <c r="F297" s="29">
        <f t="shared" si="88"/>
        <v>605</v>
      </c>
      <c r="G297" s="29">
        <f t="shared" si="88"/>
        <v>404.78000000000003</v>
      </c>
      <c r="H297" s="29">
        <f t="shared" si="88"/>
        <v>38.1</v>
      </c>
      <c r="I297" s="29">
        <f t="shared" si="88"/>
        <v>156.4</v>
      </c>
      <c r="J297" s="29">
        <f>J295+J286</f>
        <v>23.599999999999998</v>
      </c>
      <c r="K297" s="29">
        <f>K295+K286</f>
        <v>30</v>
      </c>
      <c r="L297" s="29"/>
      <c r="M297" s="29">
        <f t="shared" ref="M297" si="89">M286+M295</f>
        <v>2462.33</v>
      </c>
      <c r="N297" s="138">
        <f>M280+M281+M282+M283+M284+M285+M289+M290+M291+M292+M293+M294</f>
        <v>2462.33</v>
      </c>
    </row>
    <row r="298" spans="1:17" x14ac:dyDescent="0.25">
      <c r="A298" s="18"/>
      <c r="B298" s="33"/>
      <c r="C298" s="33"/>
      <c r="D298" s="33"/>
      <c r="E298" s="96"/>
      <c r="F298" s="33"/>
      <c r="G298" s="33"/>
      <c r="H298" s="33"/>
      <c r="I298" s="33"/>
      <c r="J298" s="33"/>
      <c r="K298" s="33"/>
      <c r="L298" s="33"/>
      <c r="M298" s="33"/>
      <c r="N298" s="138">
        <f>SUM(B297:K297)</f>
        <v>2462.33</v>
      </c>
    </row>
    <row r="299" spans="1:17" x14ac:dyDescent="0.25">
      <c r="A299" s="18"/>
      <c r="B299" s="33"/>
      <c r="C299" s="33"/>
      <c r="D299" s="33"/>
      <c r="E299" s="96"/>
      <c r="F299" s="33"/>
      <c r="G299" s="33"/>
      <c r="H299" s="33"/>
      <c r="I299" s="33"/>
      <c r="J299" s="33"/>
      <c r="K299" s="33"/>
      <c r="L299" s="33"/>
      <c r="M299" s="33"/>
      <c r="N299" s="97"/>
    </row>
    <row r="300" spans="1:17" ht="15.75" x14ac:dyDescent="0.25">
      <c r="A300" s="104" t="s">
        <v>83</v>
      </c>
      <c r="B300" s="103" t="s">
        <v>0</v>
      </c>
      <c r="C300" s="103" t="s">
        <v>1</v>
      </c>
      <c r="D300" s="103" t="s">
        <v>2</v>
      </c>
      <c r="E300" s="103" t="s">
        <v>5</v>
      </c>
      <c r="F300" s="103" t="s">
        <v>3</v>
      </c>
      <c r="G300" s="103" t="s">
        <v>4</v>
      </c>
      <c r="H300" s="103" t="s">
        <v>35</v>
      </c>
      <c r="I300" s="103" t="s">
        <v>60</v>
      </c>
      <c r="J300" s="103" t="s">
        <v>20</v>
      </c>
      <c r="K300" s="124" t="s">
        <v>59</v>
      </c>
      <c r="L300" s="124"/>
      <c r="M300" s="103" t="s">
        <v>12</v>
      </c>
      <c r="N300" s="93" t="s">
        <v>99</v>
      </c>
    </row>
    <row r="301" spans="1:17" x14ac:dyDescent="0.25">
      <c r="A301" s="98" t="s">
        <v>78</v>
      </c>
      <c r="B301" s="98">
        <v>295.95</v>
      </c>
      <c r="C301" s="98">
        <v>222.05</v>
      </c>
      <c r="D301" s="98">
        <v>335</v>
      </c>
      <c r="E301" s="99">
        <v>1160</v>
      </c>
      <c r="F301" s="98">
        <v>481.5</v>
      </c>
      <c r="G301" s="98">
        <v>440.18</v>
      </c>
      <c r="H301" s="98">
        <v>40</v>
      </c>
      <c r="I301" s="98">
        <v>6955.68</v>
      </c>
      <c r="J301" s="98"/>
      <c r="K301" s="98"/>
      <c r="L301" s="98"/>
      <c r="M301" s="98">
        <f>SUM(B301:K301)</f>
        <v>9930.36</v>
      </c>
      <c r="N301" s="95">
        <v>2190.37</v>
      </c>
    </row>
    <row r="302" spans="1:17" x14ac:dyDescent="0.25">
      <c r="A302" s="86" t="s">
        <v>77</v>
      </c>
      <c r="B302" s="87">
        <v>410.2</v>
      </c>
      <c r="C302" s="87">
        <v>117.45</v>
      </c>
      <c r="D302" s="87">
        <v>252</v>
      </c>
      <c r="E302" s="88">
        <v>865</v>
      </c>
      <c r="F302" s="87">
        <v>539.4</v>
      </c>
      <c r="G302" s="87">
        <v>495.64</v>
      </c>
      <c r="H302" s="87">
        <v>25</v>
      </c>
      <c r="I302" s="87">
        <v>6837.31</v>
      </c>
      <c r="J302" s="87"/>
      <c r="K302" s="87"/>
      <c r="L302" s="87"/>
      <c r="M302" s="87">
        <f>SUM(B302:K302)</f>
        <v>9542</v>
      </c>
      <c r="N302" s="94">
        <v>2136.35</v>
      </c>
    </row>
    <row r="303" spans="1:17" x14ac:dyDescent="0.25">
      <c r="A303" s="89" t="s">
        <v>63</v>
      </c>
      <c r="B303" s="89">
        <v>492.91</v>
      </c>
      <c r="C303" s="89">
        <v>154.4</v>
      </c>
      <c r="D303" s="89">
        <v>325</v>
      </c>
      <c r="E303" s="36">
        <v>1095</v>
      </c>
      <c r="F303" s="89">
        <v>479.1</v>
      </c>
      <c r="G303" s="89">
        <v>713.28</v>
      </c>
      <c r="H303" s="89">
        <v>0</v>
      </c>
      <c r="I303" s="89">
        <v>35</v>
      </c>
      <c r="J303" s="89">
        <v>763</v>
      </c>
      <c r="K303" s="89">
        <v>2198</v>
      </c>
      <c r="L303" s="89"/>
      <c r="M303" s="89">
        <v>4058</v>
      </c>
      <c r="N303" s="94">
        <v>2198.35</v>
      </c>
    </row>
    <row r="304" spans="1:17" x14ac:dyDescent="0.25">
      <c r="A304" s="90" t="s">
        <v>67</v>
      </c>
      <c r="B304" s="91">
        <v>287.20999999999998</v>
      </c>
      <c r="C304" s="91">
        <v>219.6</v>
      </c>
      <c r="D304" s="91">
        <v>339</v>
      </c>
      <c r="E304" s="92">
        <v>1055</v>
      </c>
      <c r="F304" s="91">
        <v>520.03</v>
      </c>
      <c r="G304" s="91">
        <v>766.22</v>
      </c>
      <c r="H304" s="91">
        <v>2430.4299999999998</v>
      </c>
      <c r="I304" s="91">
        <v>45</v>
      </c>
      <c r="J304" s="91">
        <v>76.900000000000006</v>
      </c>
      <c r="K304" s="91">
        <v>1360</v>
      </c>
      <c r="L304" s="91"/>
      <c r="M304" s="91">
        <f>SUM(B304:K304)</f>
        <v>7099.3899999999994</v>
      </c>
      <c r="N304" s="94">
        <v>1090</v>
      </c>
    </row>
    <row r="305" spans="1:17" x14ac:dyDescent="0.25">
      <c r="A305" s="100" t="s">
        <v>75</v>
      </c>
      <c r="B305" s="101">
        <v>307.10000000000002</v>
      </c>
      <c r="C305" s="101">
        <v>147.05000000000001</v>
      </c>
      <c r="D305" s="101">
        <v>348</v>
      </c>
      <c r="E305" s="102">
        <v>1430</v>
      </c>
      <c r="F305" s="101">
        <v>348.9</v>
      </c>
      <c r="G305" s="101">
        <v>700.13</v>
      </c>
      <c r="H305" s="101">
        <v>496.1</v>
      </c>
      <c r="I305" s="101">
        <v>35</v>
      </c>
      <c r="J305" s="101">
        <v>33.61</v>
      </c>
      <c r="K305" s="101">
        <v>5130.43</v>
      </c>
      <c r="L305" s="101"/>
      <c r="M305" s="101">
        <f>SUM(B305:K305)</f>
        <v>8976.32</v>
      </c>
      <c r="N305" s="94">
        <v>5125.53</v>
      </c>
      <c r="O305" t="s">
        <v>84</v>
      </c>
    </row>
    <row r="306" spans="1:17" x14ac:dyDescent="0.25">
      <c r="A306" s="10" t="s">
        <v>89</v>
      </c>
      <c r="B306" s="15">
        <f t="shared" ref="B306:I306" si="90">B295+B304</f>
        <v>366.26</v>
      </c>
      <c r="C306" s="15">
        <f t="shared" si="90"/>
        <v>255.6</v>
      </c>
      <c r="D306" s="15">
        <f t="shared" si="90"/>
        <v>374</v>
      </c>
      <c r="E306" s="31">
        <f t="shared" si="90"/>
        <v>1360.2</v>
      </c>
      <c r="F306" s="15">
        <f t="shared" si="90"/>
        <v>826.53</v>
      </c>
      <c r="G306" s="15">
        <f t="shared" si="90"/>
        <v>883.7</v>
      </c>
      <c r="H306" s="15">
        <f t="shared" si="90"/>
        <v>2454.44</v>
      </c>
      <c r="I306" s="15">
        <f t="shared" si="90"/>
        <v>91.4</v>
      </c>
      <c r="J306" s="15">
        <f>J304+J295</f>
        <v>99.800000000000011</v>
      </c>
      <c r="K306" s="15">
        <f>K304+K295</f>
        <v>1360</v>
      </c>
      <c r="L306" s="15"/>
      <c r="M306" s="15">
        <f t="shared" ref="M306" si="91">M295+M304</f>
        <v>8071.9299999999994</v>
      </c>
      <c r="N306" s="94">
        <v>2863.34</v>
      </c>
      <c r="O306" s="129" t="s">
        <v>90</v>
      </c>
      <c r="P306" s="35"/>
      <c r="Q306" s="35"/>
    </row>
    <row r="307" spans="1:17" x14ac:dyDescent="0.25">
      <c r="A307" s="131" t="s">
        <v>91</v>
      </c>
      <c r="B307" s="132">
        <v>202</v>
      </c>
      <c r="C307" s="132">
        <v>132.19999999999999</v>
      </c>
      <c r="D307" s="132">
        <v>285</v>
      </c>
      <c r="E307" s="133">
        <v>1070</v>
      </c>
      <c r="F307" s="132">
        <v>383.8</v>
      </c>
      <c r="G307" s="132">
        <v>570.35</v>
      </c>
      <c r="H307" s="132">
        <v>5712.11</v>
      </c>
      <c r="I307" s="132">
        <v>10</v>
      </c>
      <c r="J307" s="132">
        <v>100.95</v>
      </c>
      <c r="K307" s="132">
        <v>250</v>
      </c>
      <c r="L307" s="132"/>
      <c r="M307" s="132">
        <v>8716.41</v>
      </c>
      <c r="N307" s="94">
        <v>3273.01</v>
      </c>
      <c r="O307" t="s">
        <v>100</v>
      </c>
      <c r="P307" s="61">
        <f>N307+1520</f>
        <v>4793.01</v>
      </c>
    </row>
    <row r="308" spans="1:17" x14ac:dyDescent="0.25">
      <c r="A308" s="86" t="s">
        <v>98</v>
      </c>
      <c r="B308" s="87">
        <v>315.05</v>
      </c>
      <c r="C308" s="87">
        <v>60</v>
      </c>
      <c r="D308" s="87">
        <v>225</v>
      </c>
      <c r="E308" s="87">
        <v>1130</v>
      </c>
      <c r="F308" s="87">
        <v>592.16999999999996</v>
      </c>
      <c r="G308" s="87">
        <v>733.32</v>
      </c>
      <c r="H308" s="87">
        <v>859.64</v>
      </c>
      <c r="I308" s="87">
        <v>31.2</v>
      </c>
      <c r="J308" s="87">
        <v>0.2</v>
      </c>
      <c r="K308" s="87">
        <v>2039</v>
      </c>
      <c r="L308" s="87"/>
      <c r="M308" s="87">
        <f>SUM(B308:K308)</f>
        <v>5985.58</v>
      </c>
      <c r="N308" s="94">
        <v>6121.41</v>
      </c>
      <c r="O308" t="s">
        <v>101</v>
      </c>
      <c r="P308" s="41">
        <f>N308+165</f>
        <v>6286.41</v>
      </c>
    </row>
    <row r="309" spans="1:17" x14ac:dyDescent="0.25">
      <c r="A309" s="10" t="s">
        <v>106</v>
      </c>
      <c r="B309" s="2">
        <v>288.8</v>
      </c>
      <c r="C309" s="2">
        <v>68</v>
      </c>
      <c r="D309" s="2">
        <v>125.5</v>
      </c>
      <c r="E309" s="2">
        <v>1035</v>
      </c>
      <c r="F309" s="2">
        <v>637.45000000000005</v>
      </c>
      <c r="G309" s="2">
        <v>719.45</v>
      </c>
      <c r="H309" s="2">
        <v>2563.4</v>
      </c>
      <c r="I309" s="2">
        <v>5</v>
      </c>
      <c r="J309" s="2">
        <v>6.03</v>
      </c>
      <c r="K309" s="2">
        <v>363.5</v>
      </c>
      <c r="L309" s="2"/>
      <c r="M309" s="2">
        <f>SUM(B309:K309)</f>
        <v>5812.13</v>
      </c>
      <c r="N309" s="94">
        <v>5396.56</v>
      </c>
    </row>
    <row r="310" spans="1:17" x14ac:dyDescent="0.25">
      <c r="A310" s="10" t="s">
        <v>110</v>
      </c>
      <c r="B310" s="2">
        <v>252.25</v>
      </c>
      <c r="C310" s="2">
        <v>354.3</v>
      </c>
      <c r="D310" s="2">
        <v>162.5</v>
      </c>
      <c r="E310" s="2">
        <v>730</v>
      </c>
      <c r="F310" s="2">
        <v>334.15</v>
      </c>
      <c r="G310" s="2">
        <v>543.08000000000004</v>
      </c>
      <c r="H310" s="2">
        <v>21.6</v>
      </c>
      <c r="I310" s="2">
        <v>30</v>
      </c>
      <c r="J310" s="2">
        <v>14.01</v>
      </c>
      <c r="K310" s="2">
        <v>30</v>
      </c>
      <c r="L310" s="2"/>
      <c r="M310" s="2">
        <f>SUM(B310:K310)</f>
        <v>2471.89</v>
      </c>
      <c r="N310" s="94" t="s">
        <v>111</v>
      </c>
    </row>
  </sheetData>
  <pageMargins left="0.25" right="0.25" top="0.75" bottom="0.75" header="0.3" footer="0.3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W16" sqref="W16"/>
    </sheetView>
  </sheetViews>
  <sheetFormatPr defaultRowHeight="15" x14ac:dyDescent="0.25"/>
  <sheetData>
    <row r="1" spans="1:15" ht="28.5" x14ac:dyDescent="0.45">
      <c r="A1" s="4" t="s">
        <v>16</v>
      </c>
      <c r="B1" s="4"/>
      <c r="C1" s="4"/>
      <c r="D1" s="18"/>
      <c r="E1" s="18"/>
      <c r="F1" s="28" t="s">
        <v>102</v>
      </c>
      <c r="G1" s="18"/>
    </row>
    <row r="3" spans="1:15" ht="63" x14ac:dyDescent="0.25">
      <c r="A3" s="6" t="s">
        <v>11</v>
      </c>
      <c r="B3" s="6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  <c r="H3" s="6" t="s">
        <v>35</v>
      </c>
      <c r="I3" s="6" t="s">
        <v>60</v>
      </c>
      <c r="J3" s="6" t="s">
        <v>20</v>
      </c>
      <c r="K3" s="123" t="s">
        <v>59</v>
      </c>
      <c r="L3" s="6" t="s">
        <v>12</v>
      </c>
      <c r="M3" s="135" t="s">
        <v>96</v>
      </c>
      <c r="N3" s="137" t="s">
        <v>97</v>
      </c>
    </row>
    <row r="4" spans="1:15" x14ac:dyDescent="0.25">
      <c r="A4" s="40" t="s">
        <v>103</v>
      </c>
      <c r="B4" s="2">
        <v>33.950000000000003</v>
      </c>
      <c r="C4" s="2">
        <v>14</v>
      </c>
      <c r="D4" s="2">
        <v>55</v>
      </c>
      <c r="E4" s="2">
        <v>210</v>
      </c>
      <c r="F4" s="2">
        <v>160.5</v>
      </c>
      <c r="G4" s="2">
        <v>24.44</v>
      </c>
      <c r="H4" s="2">
        <v>0</v>
      </c>
      <c r="I4" s="2">
        <v>0</v>
      </c>
      <c r="J4" s="2">
        <v>0</v>
      </c>
      <c r="K4" s="2">
        <v>165</v>
      </c>
      <c r="L4" s="2">
        <f t="shared" ref="L4:L9" si="0">SUM(B4:K4)</f>
        <v>662.89</v>
      </c>
      <c r="M4" s="41">
        <f>I4+K4+H4</f>
        <v>165</v>
      </c>
      <c r="N4" s="41">
        <f>L4-M4</f>
        <v>497.89</v>
      </c>
      <c r="O4" t="s">
        <v>105</v>
      </c>
    </row>
    <row r="5" spans="1:15" x14ac:dyDescent="0.25">
      <c r="A5" s="10" t="s">
        <v>17</v>
      </c>
      <c r="B5" s="2">
        <v>32.85</v>
      </c>
      <c r="C5" s="2">
        <v>5</v>
      </c>
      <c r="D5" s="2">
        <v>20</v>
      </c>
      <c r="E5" s="2">
        <v>95</v>
      </c>
      <c r="F5" s="2">
        <v>69.95</v>
      </c>
      <c r="G5" s="2">
        <v>222.15</v>
      </c>
      <c r="H5" s="2">
        <v>50</v>
      </c>
      <c r="I5" s="2">
        <v>0</v>
      </c>
      <c r="J5" s="2">
        <v>0</v>
      </c>
      <c r="K5" s="2">
        <v>0</v>
      </c>
      <c r="L5" s="2">
        <f t="shared" si="0"/>
        <v>494.95000000000005</v>
      </c>
      <c r="M5" s="41">
        <f t="shared" ref="M5:M9" si="1">I5+K5+H5</f>
        <v>50</v>
      </c>
      <c r="N5" s="41">
        <f t="shared" ref="N5:N9" si="2">L5-M5</f>
        <v>444.95000000000005</v>
      </c>
    </row>
    <row r="6" spans="1:15" x14ac:dyDescent="0.25">
      <c r="A6" s="10" t="s">
        <v>13</v>
      </c>
      <c r="B6" s="2">
        <v>15.25</v>
      </c>
      <c r="C6" s="2">
        <v>13</v>
      </c>
      <c r="D6" s="2">
        <v>20</v>
      </c>
      <c r="E6" s="2">
        <v>100</v>
      </c>
      <c r="F6" s="2">
        <v>47</v>
      </c>
      <c r="G6" s="2">
        <v>71.45</v>
      </c>
      <c r="H6" s="2">
        <v>6.9</v>
      </c>
      <c r="I6" s="2">
        <v>0</v>
      </c>
      <c r="J6" s="2">
        <v>0</v>
      </c>
      <c r="K6" s="2">
        <v>20</v>
      </c>
      <c r="L6" s="2">
        <f t="shared" si="0"/>
        <v>293.59999999999997</v>
      </c>
      <c r="M6" s="41">
        <v>20</v>
      </c>
      <c r="N6" s="41">
        <f t="shared" si="2"/>
        <v>273.59999999999997</v>
      </c>
    </row>
    <row r="7" spans="1:15" x14ac:dyDescent="0.25">
      <c r="A7" s="10" t="s">
        <v>19</v>
      </c>
      <c r="B7" s="2">
        <v>8.1</v>
      </c>
      <c r="C7" s="2">
        <v>0</v>
      </c>
      <c r="D7" s="2">
        <v>5</v>
      </c>
      <c r="E7" s="2">
        <v>165</v>
      </c>
      <c r="F7" s="2">
        <v>6.5</v>
      </c>
      <c r="G7" s="2">
        <v>76.349999999999994</v>
      </c>
      <c r="H7" s="2">
        <v>0</v>
      </c>
      <c r="I7" s="2">
        <v>0</v>
      </c>
      <c r="J7" s="2">
        <v>0.1</v>
      </c>
      <c r="K7" s="2">
        <v>0</v>
      </c>
      <c r="L7" s="2">
        <f t="shared" si="0"/>
        <v>261.05</v>
      </c>
      <c r="M7" s="41">
        <f t="shared" si="1"/>
        <v>0</v>
      </c>
      <c r="N7" s="41">
        <f t="shared" si="2"/>
        <v>261.05</v>
      </c>
    </row>
    <row r="8" spans="1:15" x14ac:dyDescent="0.25">
      <c r="A8" s="10" t="s">
        <v>14</v>
      </c>
      <c r="B8" s="2">
        <v>46.3</v>
      </c>
      <c r="C8" s="2">
        <v>0</v>
      </c>
      <c r="D8" s="2">
        <v>0</v>
      </c>
      <c r="E8" s="2">
        <v>0</v>
      </c>
      <c r="F8" s="2">
        <v>11</v>
      </c>
      <c r="G8" s="2">
        <v>13.2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70.5</v>
      </c>
      <c r="M8" s="41">
        <f t="shared" si="1"/>
        <v>0</v>
      </c>
      <c r="N8" s="41">
        <f t="shared" si="2"/>
        <v>70.5</v>
      </c>
    </row>
    <row r="9" spans="1:15" x14ac:dyDescent="0.25">
      <c r="A9" s="10" t="s">
        <v>15</v>
      </c>
      <c r="B9" s="2">
        <v>12.95</v>
      </c>
      <c r="C9" s="2">
        <v>3</v>
      </c>
      <c r="D9" s="2">
        <v>0</v>
      </c>
      <c r="E9" s="2">
        <v>30</v>
      </c>
      <c r="F9" s="2">
        <v>8.5</v>
      </c>
      <c r="G9" s="2">
        <v>5.5</v>
      </c>
      <c r="H9" s="2">
        <v>0</v>
      </c>
      <c r="I9" s="2">
        <v>0</v>
      </c>
      <c r="J9" s="2">
        <v>0.5</v>
      </c>
      <c r="K9" s="2">
        <v>0</v>
      </c>
      <c r="L9" s="2">
        <f t="shared" si="0"/>
        <v>60.45</v>
      </c>
      <c r="M9" s="41">
        <f t="shared" si="1"/>
        <v>0</v>
      </c>
      <c r="N9" s="41">
        <f t="shared" si="2"/>
        <v>60.45</v>
      </c>
    </row>
    <row r="10" spans="1:15" x14ac:dyDescent="0.25">
      <c r="A10" s="26" t="s">
        <v>9</v>
      </c>
      <c r="B10" s="27">
        <f t="shared" ref="B10:I10" si="3">SUM(B4:B9)</f>
        <v>149.39999999999998</v>
      </c>
      <c r="C10" s="27">
        <f t="shared" si="3"/>
        <v>35</v>
      </c>
      <c r="D10" s="27">
        <f t="shared" si="3"/>
        <v>100</v>
      </c>
      <c r="E10" s="27">
        <f t="shared" si="3"/>
        <v>600</v>
      </c>
      <c r="F10" s="27">
        <f t="shared" si="3"/>
        <v>303.45</v>
      </c>
      <c r="G10" s="27">
        <f t="shared" si="3"/>
        <v>413.09</v>
      </c>
      <c r="H10" s="27">
        <f t="shared" si="3"/>
        <v>56.9</v>
      </c>
      <c r="I10" s="27">
        <f t="shared" si="3"/>
        <v>0</v>
      </c>
      <c r="J10" s="27">
        <f>SUM(J4:J9)</f>
        <v>0.6</v>
      </c>
      <c r="K10" s="27">
        <f>SUM(K4:K9)</f>
        <v>185</v>
      </c>
      <c r="L10" s="27">
        <f t="shared" ref="L10" si="4">SUM(L4:L9)</f>
        <v>1843.44</v>
      </c>
      <c r="M10" s="41"/>
    </row>
    <row r="12" spans="1:15" ht="15.75" x14ac:dyDescent="0.25">
      <c r="A12" s="6" t="s">
        <v>11</v>
      </c>
      <c r="B12" s="6" t="s">
        <v>0</v>
      </c>
      <c r="C12" s="6" t="s">
        <v>1</v>
      </c>
      <c r="D12" s="6" t="s">
        <v>2</v>
      </c>
      <c r="E12" s="6" t="s">
        <v>5</v>
      </c>
      <c r="F12" s="6" t="s">
        <v>3</v>
      </c>
      <c r="G12" s="6" t="s">
        <v>4</v>
      </c>
      <c r="H12" s="6" t="s">
        <v>35</v>
      </c>
      <c r="I12" s="6" t="s">
        <v>60</v>
      </c>
      <c r="J12" s="6" t="s">
        <v>20</v>
      </c>
      <c r="K12" s="123" t="s">
        <v>59</v>
      </c>
      <c r="L12" s="6" t="s">
        <v>12</v>
      </c>
    </row>
    <row r="13" spans="1:15" x14ac:dyDescent="0.25">
      <c r="A13" s="39" t="s">
        <v>104</v>
      </c>
      <c r="B13" s="15">
        <v>10.4</v>
      </c>
      <c r="C13" s="15">
        <v>4</v>
      </c>
      <c r="D13" s="15">
        <v>2.5</v>
      </c>
      <c r="E13" s="15">
        <v>30</v>
      </c>
      <c r="F13" s="15">
        <v>14</v>
      </c>
      <c r="G13" s="15">
        <v>36.5</v>
      </c>
      <c r="H13" s="15">
        <v>4</v>
      </c>
      <c r="I13" s="15">
        <v>0</v>
      </c>
      <c r="J13" s="15">
        <v>1.4</v>
      </c>
      <c r="K13" s="15">
        <v>0</v>
      </c>
      <c r="L13" s="15">
        <f t="shared" ref="L13:L16" si="5">SUM(B13:K13)</f>
        <v>102.80000000000001</v>
      </c>
      <c r="M13" s="41">
        <v>0</v>
      </c>
      <c r="N13" s="41">
        <f>L13-M13</f>
        <v>102.80000000000001</v>
      </c>
    </row>
    <row r="14" spans="1:15" x14ac:dyDescent="0.25">
      <c r="A14" s="10" t="s">
        <v>22</v>
      </c>
      <c r="B14" s="15">
        <v>13.45</v>
      </c>
      <c r="C14" s="15">
        <v>0</v>
      </c>
      <c r="D14" s="15">
        <v>0</v>
      </c>
      <c r="E14" s="15">
        <v>30</v>
      </c>
      <c r="F14" s="15">
        <v>190</v>
      </c>
      <c r="G14" s="15">
        <v>81.91</v>
      </c>
      <c r="H14" s="15">
        <v>0</v>
      </c>
      <c r="I14" s="15">
        <v>0</v>
      </c>
      <c r="J14" s="15">
        <v>0</v>
      </c>
      <c r="K14" s="15">
        <v>0</v>
      </c>
      <c r="L14" s="15">
        <f t="shared" si="5"/>
        <v>315.36</v>
      </c>
      <c r="M14" s="41">
        <f t="shared" ref="M14:M17" si="6">H14+I14+K14</f>
        <v>0</v>
      </c>
      <c r="N14" s="41">
        <f t="shared" ref="N14:N16" si="7">L14-M14</f>
        <v>315.36</v>
      </c>
    </row>
    <row r="15" spans="1:15" x14ac:dyDescent="0.25">
      <c r="A15" s="10" t="s">
        <v>23</v>
      </c>
      <c r="B15" s="15">
        <v>22.9</v>
      </c>
      <c r="C15" s="15">
        <v>0</v>
      </c>
      <c r="D15" s="15">
        <v>0</v>
      </c>
      <c r="E15" s="15">
        <v>30</v>
      </c>
      <c r="F15" s="15">
        <v>50</v>
      </c>
      <c r="G15" s="15">
        <v>61.4</v>
      </c>
      <c r="H15" s="15">
        <v>2</v>
      </c>
      <c r="I15" s="15">
        <v>0</v>
      </c>
      <c r="J15" s="15">
        <v>0</v>
      </c>
      <c r="K15" s="15">
        <v>100</v>
      </c>
      <c r="L15" s="15">
        <f t="shared" si="5"/>
        <v>266.3</v>
      </c>
      <c r="M15" s="41">
        <f>H15+I15+K15-H15</f>
        <v>100</v>
      </c>
      <c r="N15" s="41">
        <f t="shared" si="7"/>
        <v>166.3</v>
      </c>
    </row>
    <row r="16" spans="1:15" x14ac:dyDescent="0.25">
      <c r="A16" s="10" t="s">
        <v>24</v>
      </c>
      <c r="B16" s="15">
        <v>6.2</v>
      </c>
      <c r="C16" s="15">
        <v>18</v>
      </c>
      <c r="D16" s="15">
        <v>3</v>
      </c>
      <c r="E16" s="15">
        <v>90</v>
      </c>
      <c r="F16" s="15">
        <v>11.25</v>
      </c>
      <c r="G16" s="15">
        <v>37.049999999999997</v>
      </c>
      <c r="H16" s="15">
        <v>0.4</v>
      </c>
      <c r="I16" s="15">
        <v>0</v>
      </c>
      <c r="J16" s="15">
        <v>0</v>
      </c>
      <c r="K16" s="15">
        <v>0</v>
      </c>
      <c r="L16" s="15">
        <f t="shared" si="5"/>
        <v>165.9</v>
      </c>
      <c r="M16" s="41">
        <f t="shared" si="6"/>
        <v>0.4</v>
      </c>
      <c r="N16" s="41">
        <f t="shared" si="7"/>
        <v>165.5</v>
      </c>
    </row>
    <row r="17" spans="1:16" x14ac:dyDescent="0.25">
      <c r="A17" s="10" t="s">
        <v>25</v>
      </c>
      <c r="B17" s="15">
        <v>37.450000000000003</v>
      </c>
      <c r="C17" s="15">
        <v>1</v>
      </c>
      <c r="D17" s="15">
        <v>10</v>
      </c>
      <c r="E17" s="15">
        <v>150</v>
      </c>
      <c r="F17" s="15">
        <v>22.75</v>
      </c>
      <c r="G17" s="15">
        <v>85</v>
      </c>
      <c r="H17" s="15">
        <v>0.1</v>
      </c>
      <c r="I17" s="15">
        <v>5</v>
      </c>
      <c r="J17" s="15">
        <v>0</v>
      </c>
      <c r="K17" s="15">
        <v>0</v>
      </c>
      <c r="L17" s="15">
        <f>SUM(B17:K17)</f>
        <v>311.3</v>
      </c>
      <c r="M17" s="41">
        <f t="shared" si="6"/>
        <v>5.0999999999999996</v>
      </c>
      <c r="N17" s="41">
        <f>L17-M17</f>
        <v>306.2</v>
      </c>
    </row>
    <row r="18" spans="1:16" ht="15.75" thickBot="1" x14ac:dyDescent="0.3">
      <c r="A18" s="10" t="s">
        <v>21</v>
      </c>
      <c r="B18" s="15">
        <v>49</v>
      </c>
      <c r="C18" s="15">
        <v>10</v>
      </c>
      <c r="D18" s="15">
        <v>10</v>
      </c>
      <c r="E18" s="15">
        <v>105</v>
      </c>
      <c r="F18" s="15">
        <v>46</v>
      </c>
      <c r="G18" s="15">
        <v>4.5</v>
      </c>
      <c r="H18" s="15">
        <v>2500</v>
      </c>
      <c r="I18" s="15">
        <v>0</v>
      </c>
      <c r="J18" s="15">
        <v>4.03</v>
      </c>
      <c r="K18" s="134">
        <v>78.5</v>
      </c>
      <c r="L18" s="15">
        <f>SUM(B18:K18)</f>
        <v>2807.03</v>
      </c>
      <c r="M18" s="140">
        <f>H18+K18</f>
        <v>2578.5</v>
      </c>
      <c r="N18" s="141">
        <f>L18-M18</f>
        <v>228.5300000000002</v>
      </c>
    </row>
    <row r="19" spans="1:16" ht="15.75" thickTop="1" x14ac:dyDescent="0.25">
      <c r="A19" s="26" t="s">
        <v>9</v>
      </c>
      <c r="B19" s="27">
        <f t="shared" ref="B19:I19" si="8">SUM(B13:B18)</f>
        <v>139.4</v>
      </c>
      <c r="C19" s="27">
        <f t="shared" si="8"/>
        <v>33</v>
      </c>
      <c r="D19" s="57">
        <f t="shared" si="8"/>
        <v>25.5</v>
      </c>
      <c r="E19" s="27">
        <f t="shared" si="8"/>
        <v>435</v>
      </c>
      <c r="F19" s="27">
        <f t="shared" si="8"/>
        <v>334</v>
      </c>
      <c r="G19" s="27">
        <f t="shared" si="8"/>
        <v>306.36</v>
      </c>
      <c r="H19" s="27">
        <f t="shared" si="8"/>
        <v>2506.5</v>
      </c>
      <c r="I19" s="27">
        <f t="shared" si="8"/>
        <v>5</v>
      </c>
      <c r="J19" s="27">
        <f>SUM(J13:J18)</f>
        <v>5.43</v>
      </c>
      <c r="K19" s="117">
        <f>SUM(K13:K18)</f>
        <v>178.5</v>
      </c>
      <c r="L19" s="27">
        <f t="shared" ref="L19" si="9">SUM(L13:L18)</f>
        <v>3968.6900000000005</v>
      </c>
      <c r="M19" s="139">
        <f>SUM(M4:M18)</f>
        <v>2919</v>
      </c>
      <c r="N19" s="139">
        <f ca="1">SUM(N4:N19)</f>
        <v>2893.13</v>
      </c>
    </row>
    <row r="21" spans="1:16" x14ac:dyDescent="0.25">
      <c r="A21" s="30" t="s">
        <v>38</v>
      </c>
      <c r="B21" s="29">
        <f t="shared" ref="B21:I21" si="10">B10+B19</f>
        <v>288.79999999999995</v>
      </c>
      <c r="C21" s="29">
        <f t="shared" si="10"/>
        <v>68</v>
      </c>
      <c r="D21" s="29">
        <f t="shared" si="10"/>
        <v>125.5</v>
      </c>
      <c r="E21" s="62">
        <f t="shared" si="10"/>
        <v>1035</v>
      </c>
      <c r="F21" s="29">
        <f t="shared" si="10"/>
        <v>637.45000000000005</v>
      </c>
      <c r="G21" s="29">
        <f t="shared" si="10"/>
        <v>719.45</v>
      </c>
      <c r="H21" s="29">
        <f t="shared" si="10"/>
        <v>2563.4</v>
      </c>
      <c r="I21" s="29">
        <f t="shared" si="10"/>
        <v>5</v>
      </c>
      <c r="J21" s="29">
        <f>J19+J10</f>
        <v>6.0299999999999994</v>
      </c>
      <c r="K21" s="29">
        <f>K19+K10</f>
        <v>363.5</v>
      </c>
      <c r="L21" s="29">
        <f t="shared" ref="L21" si="11">L10+L19</f>
        <v>5812.130000000001</v>
      </c>
      <c r="M21" s="138">
        <f>L4+L5+L6+L7+L8+L9+L13+L14+L15+L16+L17+L18</f>
        <v>5812.130000000001</v>
      </c>
    </row>
    <row r="22" spans="1:16" x14ac:dyDescent="0.25">
      <c r="A22" s="18"/>
      <c r="B22" s="33"/>
      <c r="C22" s="33"/>
      <c r="D22" s="33"/>
      <c r="E22" s="96"/>
      <c r="F22" s="33"/>
      <c r="G22" s="33"/>
      <c r="H22" s="33"/>
      <c r="I22" s="33"/>
      <c r="J22" s="33"/>
      <c r="K22" s="33"/>
      <c r="L22" s="33"/>
      <c r="M22" s="138">
        <f>SUM(B21:K21)</f>
        <v>5812.13</v>
      </c>
    </row>
    <row r="23" spans="1:16" x14ac:dyDescent="0.25">
      <c r="A23" s="18"/>
      <c r="B23" s="33"/>
      <c r="C23" s="33"/>
      <c r="D23" s="33"/>
      <c r="E23" s="96"/>
      <c r="F23" s="33"/>
      <c r="G23" s="33"/>
      <c r="H23" s="33"/>
      <c r="I23" s="33"/>
      <c r="J23" s="33"/>
      <c r="K23" s="33"/>
      <c r="L23" s="33"/>
      <c r="M23" s="97"/>
    </row>
    <row r="24" spans="1:16" ht="15.75" x14ac:dyDescent="0.25">
      <c r="A24" s="104" t="s">
        <v>83</v>
      </c>
      <c r="B24" s="103" t="s">
        <v>0</v>
      </c>
      <c r="C24" s="103" t="s">
        <v>1</v>
      </c>
      <c r="D24" s="103" t="s">
        <v>2</v>
      </c>
      <c r="E24" s="103" t="s">
        <v>5</v>
      </c>
      <c r="F24" s="103" t="s">
        <v>3</v>
      </c>
      <c r="G24" s="103" t="s">
        <v>4</v>
      </c>
      <c r="H24" s="103" t="s">
        <v>35</v>
      </c>
      <c r="I24" s="103" t="s">
        <v>60</v>
      </c>
      <c r="J24" s="103" t="s">
        <v>20</v>
      </c>
      <c r="K24" s="124" t="s">
        <v>59</v>
      </c>
      <c r="L24" s="103" t="s">
        <v>12</v>
      </c>
      <c r="M24" s="93" t="s">
        <v>99</v>
      </c>
    </row>
    <row r="25" spans="1:16" x14ac:dyDescent="0.25">
      <c r="A25" s="98" t="s">
        <v>78</v>
      </c>
      <c r="B25" s="98">
        <v>295.95</v>
      </c>
      <c r="C25" s="98">
        <v>222.05</v>
      </c>
      <c r="D25" s="98">
        <v>335</v>
      </c>
      <c r="E25" s="99">
        <v>1160</v>
      </c>
      <c r="F25" s="98">
        <v>481.5</v>
      </c>
      <c r="G25" s="98">
        <v>440.18</v>
      </c>
      <c r="H25" s="98">
        <v>40</v>
      </c>
      <c r="I25" s="98">
        <v>6955.68</v>
      </c>
      <c r="J25" s="98"/>
      <c r="K25" s="98"/>
      <c r="L25" s="98">
        <f>SUM(B25:K25)</f>
        <v>9930.36</v>
      </c>
      <c r="M25" s="95">
        <v>2190.37</v>
      </c>
    </row>
    <row r="26" spans="1:16" x14ac:dyDescent="0.25">
      <c r="A26" s="86" t="s">
        <v>77</v>
      </c>
      <c r="B26" s="87">
        <v>410.2</v>
      </c>
      <c r="C26" s="87">
        <v>117.45</v>
      </c>
      <c r="D26" s="87">
        <v>252</v>
      </c>
      <c r="E26" s="88">
        <v>865</v>
      </c>
      <c r="F26" s="87">
        <v>539.4</v>
      </c>
      <c r="G26" s="87">
        <v>495.64</v>
      </c>
      <c r="H26" s="87">
        <v>25</v>
      </c>
      <c r="I26" s="87">
        <v>6837.31</v>
      </c>
      <c r="J26" s="87"/>
      <c r="K26" s="87"/>
      <c r="L26" s="87">
        <f>SUM(B26:K26)</f>
        <v>9542</v>
      </c>
      <c r="M26" s="94">
        <v>2136.35</v>
      </c>
    </row>
    <row r="27" spans="1:16" x14ac:dyDescent="0.25">
      <c r="A27" s="89" t="s">
        <v>63</v>
      </c>
      <c r="B27" s="89">
        <v>492.91</v>
      </c>
      <c r="C27" s="89">
        <v>154.4</v>
      </c>
      <c r="D27" s="89">
        <v>325</v>
      </c>
      <c r="E27" s="36">
        <v>1095</v>
      </c>
      <c r="F27" s="89">
        <v>479.1</v>
      </c>
      <c r="G27" s="89">
        <v>713.28</v>
      </c>
      <c r="H27" s="89">
        <v>0</v>
      </c>
      <c r="I27" s="89">
        <v>35</v>
      </c>
      <c r="J27" s="89">
        <v>763</v>
      </c>
      <c r="K27" s="89">
        <v>2198</v>
      </c>
      <c r="L27" s="89">
        <v>4058</v>
      </c>
      <c r="M27" s="94">
        <v>2198.35</v>
      </c>
    </row>
    <row r="28" spans="1:16" x14ac:dyDescent="0.25">
      <c r="A28" s="90" t="s">
        <v>67</v>
      </c>
      <c r="B28" s="91">
        <v>287.20999999999998</v>
      </c>
      <c r="C28" s="91">
        <v>219.6</v>
      </c>
      <c r="D28" s="91">
        <v>339</v>
      </c>
      <c r="E28" s="92">
        <v>1055</v>
      </c>
      <c r="F28" s="91">
        <v>520.03</v>
      </c>
      <c r="G28" s="91">
        <v>766.22</v>
      </c>
      <c r="H28" s="91">
        <v>2430.4299999999998</v>
      </c>
      <c r="I28" s="91">
        <v>45</v>
      </c>
      <c r="J28" s="91">
        <v>76.900000000000006</v>
      </c>
      <c r="K28" s="91">
        <v>1360</v>
      </c>
      <c r="L28" s="91">
        <f>SUM(B28:K28)</f>
        <v>7099.3899999999994</v>
      </c>
      <c r="M28" s="94">
        <v>1090</v>
      </c>
    </row>
    <row r="29" spans="1:16" x14ac:dyDescent="0.25">
      <c r="A29" s="100" t="s">
        <v>75</v>
      </c>
      <c r="B29" s="101">
        <v>307.10000000000002</v>
      </c>
      <c r="C29" s="101">
        <v>147.05000000000001</v>
      </c>
      <c r="D29" s="101">
        <v>348</v>
      </c>
      <c r="E29" s="102">
        <v>1430</v>
      </c>
      <c r="F29" s="101">
        <v>348.9</v>
      </c>
      <c r="G29" s="101">
        <v>700.13</v>
      </c>
      <c r="H29" s="101">
        <v>496.1</v>
      </c>
      <c r="I29" s="101">
        <v>35</v>
      </c>
      <c r="J29" s="101">
        <v>33.61</v>
      </c>
      <c r="K29" s="101">
        <v>5130.43</v>
      </c>
      <c r="L29" s="101">
        <f>SUM(B29:K29)</f>
        <v>8976.32</v>
      </c>
      <c r="M29" s="94">
        <v>5125.53</v>
      </c>
      <c r="N29" t="s">
        <v>84</v>
      </c>
    </row>
    <row r="30" spans="1:16" x14ac:dyDescent="0.25">
      <c r="A30" s="10" t="s">
        <v>89</v>
      </c>
      <c r="B30" s="15">
        <f t="shared" ref="B30:I30" si="12">B19+B28</f>
        <v>426.61</v>
      </c>
      <c r="C30" s="15">
        <f t="shared" si="12"/>
        <v>252.6</v>
      </c>
      <c r="D30" s="15">
        <f t="shared" si="12"/>
        <v>364.5</v>
      </c>
      <c r="E30" s="31">
        <f t="shared" si="12"/>
        <v>1490</v>
      </c>
      <c r="F30" s="15">
        <f t="shared" si="12"/>
        <v>854.03</v>
      </c>
      <c r="G30" s="15">
        <f t="shared" si="12"/>
        <v>1072.58</v>
      </c>
      <c r="H30" s="15">
        <f t="shared" si="12"/>
        <v>4936.93</v>
      </c>
      <c r="I30" s="15">
        <f t="shared" si="12"/>
        <v>50</v>
      </c>
      <c r="J30" s="15">
        <f>J28+J19</f>
        <v>82.330000000000013</v>
      </c>
      <c r="K30" s="15">
        <f>K28+K19</f>
        <v>1538.5</v>
      </c>
      <c r="L30" s="15">
        <f t="shared" ref="L30" si="13">L19+L28</f>
        <v>11068.08</v>
      </c>
      <c r="M30" s="94">
        <v>2863.34</v>
      </c>
      <c r="N30" s="129" t="s">
        <v>90</v>
      </c>
      <c r="O30" s="35"/>
      <c r="P30" s="35"/>
    </row>
    <row r="31" spans="1:16" x14ac:dyDescent="0.25">
      <c r="A31" s="131" t="s">
        <v>91</v>
      </c>
      <c r="B31" s="132">
        <v>202</v>
      </c>
      <c r="C31" s="132">
        <v>132.19999999999999</v>
      </c>
      <c r="D31" s="132">
        <v>285</v>
      </c>
      <c r="E31" s="133">
        <v>1070</v>
      </c>
      <c r="F31" s="132">
        <v>383.8</v>
      </c>
      <c r="G31" s="132">
        <v>570.35</v>
      </c>
      <c r="H31" s="132">
        <v>5712.11</v>
      </c>
      <c r="I31" s="132">
        <v>10</v>
      </c>
      <c r="J31" s="132">
        <v>100.95</v>
      </c>
      <c r="K31" s="132">
        <v>250</v>
      </c>
      <c r="L31" s="132">
        <v>8716.41</v>
      </c>
      <c r="M31" s="94">
        <v>3273.01</v>
      </c>
      <c r="N31" t="s">
        <v>100</v>
      </c>
      <c r="O31" s="61">
        <f>M31+1520</f>
        <v>4793.01</v>
      </c>
    </row>
    <row r="32" spans="1:16" x14ac:dyDescent="0.25">
      <c r="A32" s="86" t="s">
        <v>98</v>
      </c>
      <c r="B32" s="87">
        <v>315.05</v>
      </c>
      <c r="C32" s="87">
        <v>60</v>
      </c>
      <c r="D32" s="87">
        <v>225</v>
      </c>
      <c r="E32" s="87">
        <v>1130</v>
      </c>
      <c r="F32" s="87">
        <v>592.16999999999996</v>
      </c>
      <c r="G32" s="87">
        <v>733.32</v>
      </c>
      <c r="H32" s="87">
        <v>859.64</v>
      </c>
      <c r="I32" s="87">
        <v>31.2</v>
      </c>
      <c r="J32" s="87">
        <v>0.2</v>
      </c>
      <c r="K32" s="87">
        <v>2039</v>
      </c>
      <c r="L32" s="87">
        <f>SUM(B32:K32)</f>
        <v>5985.58</v>
      </c>
      <c r="M32" s="94">
        <v>6121.41</v>
      </c>
      <c r="N32" t="s">
        <v>101</v>
      </c>
      <c r="O32" s="41">
        <f>M32+165</f>
        <v>6286.41</v>
      </c>
    </row>
    <row r="33" spans="1:13" x14ac:dyDescent="0.25">
      <c r="A33" s="10" t="s">
        <v>106</v>
      </c>
      <c r="B33" s="2">
        <v>288.8</v>
      </c>
      <c r="C33" s="2">
        <v>68</v>
      </c>
      <c r="D33" s="2">
        <v>125.5</v>
      </c>
      <c r="E33" s="2">
        <v>1035</v>
      </c>
      <c r="F33" s="2">
        <v>637.45000000000005</v>
      </c>
      <c r="G33" s="2">
        <v>719.45</v>
      </c>
      <c r="H33" s="2">
        <v>2563.4</v>
      </c>
      <c r="I33" s="2">
        <v>5</v>
      </c>
      <c r="J33" s="2">
        <v>6.03</v>
      </c>
      <c r="K33" s="2">
        <v>363.5</v>
      </c>
      <c r="L33" s="2">
        <f>SUM(B33:K33)</f>
        <v>5812.13</v>
      </c>
      <c r="M33" s="94">
        <v>5396.56</v>
      </c>
    </row>
    <row r="34" spans="1:13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Monthly</vt:lpstr>
      <vt:lpstr>Annual</vt:lpstr>
      <vt:lpstr>archive</vt:lpstr>
      <vt:lpstr>Annual!Print_Area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2022-12-14T20:03:29Z</cp:lastPrinted>
  <dcterms:created xsi:type="dcterms:W3CDTF">2009-09-12T17:18:19Z</dcterms:created>
  <dcterms:modified xsi:type="dcterms:W3CDTF">2023-02-08T20:47:37Z</dcterms:modified>
</cp:coreProperties>
</file>