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SM9016\Downloads\"/>
    </mc:Choice>
  </mc:AlternateContent>
  <xr:revisionPtr revIDLastSave="0" documentId="13_ncr:1_{9362D821-463E-41AA-89B4-F825715FA29D}" xr6:coauthVersionLast="47" xr6:coauthVersionMax="47" xr10:uidLastSave="{00000000-0000-0000-0000-000000000000}"/>
  <bookViews>
    <workbookView xWindow="368" yWindow="368" windowWidth="21322" windowHeight="13409" activeTab="5" xr2:uid="{00000000-000D-0000-FFFF-FFFF00000000}"/>
  </bookViews>
  <sheets>
    <sheet name="Application Summary" sheetId="14" r:id="rId1"/>
    <sheet name="Reviewer Calibration" sheetId="7" r:id="rId2"/>
    <sheet name="Scores" sheetId="2" r:id="rId3"/>
    <sheet name="Calibrated Scores" sheetId="15" r:id="rId4"/>
    <sheet name="Total" sheetId="5" r:id="rId5"/>
    <sheet name="Calibrated Total" sheetId="1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16" l="1"/>
  <c r="G27" i="16"/>
  <c r="E4" i="16"/>
  <c r="E13" i="16"/>
  <c r="E6" i="16"/>
  <c r="E23" i="16"/>
  <c r="E14" i="16"/>
  <c r="E10" i="16"/>
  <c r="E2" i="16"/>
  <c r="E26" i="16"/>
  <c r="E7" i="16"/>
  <c r="E17" i="16"/>
  <c r="E3" i="16"/>
  <c r="E18" i="16"/>
  <c r="E15" i="16"/>
  <c r="E20" i="16"/>
  <c r="E9" i="16"/>
  <c r="E25" i="16"/>
  <c r="E19" i="16"/>
  <c r="E11" i="16"/>
  <c r="E22" i="16"/>
  <c r="E16" i="16"/>
  <c r="E5" i="16"/>
  <c r="E8" i="16"/>
  <c r="E12" i="16"/>
  <c r="E24" i="16"/>
  <c r="E21" i="16"/>
  <c r="P5" i="15"/>
  <c r="P49" i="15"/>
  <c r="P61" i="15"/>
  <c r="P9" i="15"/>
  <c r="P13" i="15"/>
  <c r="P17" i="15"/>
  <c r="P21" i="15"/>
  <c r="P25" i="15"/>
  <c r="P29" i="15"/>
  <c r="P33" i="15"/>
  <c r="P37" i="15"/>
  <c r="P41" i="15"/>
  <c r="P45" i="15"/>
  <c r="P53" i="15"/>
  <c r="P57" i="15"/>
  <c r="P65" i="15"/>
  <c r="P69" i="15"/>
  <c r="P73" i="15"/>
  <c r="P77" i="15"/>
  <c r="P81" i="15"/>
  <c r="P85" i="15"/>
  <c r="P89" i="15"/>
  <c r="P93" i="15"/>
  <c r="P97" i="15"/>
  <c r="P101" i="15"/>
  <c r="O101" i="15"/>
  <c r="M101" i="15"/>
  <c r="L101" i="15"/>
  <c r="K101" i="15"/>
  <c r="J101" i="15"/>
  <c r="I101" i="15"/>
  <c r="H101" i="15"/>
  <c r="G101" i="15"/>
  <c r="F101" i="15"/>
  <c r="E101" i="15"/>
  <c r="D101" i="15"/>
  <c r="C101" i="15"/>
  <c r="N101" i="15" s="1"/>
  <c r="O97" i="15"/>
  <c r="M97" i="15"/>
  <c r="L97" i="15"/>
  <c r="K97" i="15"/>
  <c r="J97" i="15"/>
  <c r="I97" i="15"/>
  <c r="H97" i="15"/>
  <c r="G97" i="15"/>
  <c r="F97" i="15"/>
  <c r="E97" i="15"/>
  <c r="D97" i="15"/>
  <c r="C97" i="15"/>
  <c r="N97" i="15" s="1"/>
  <c r="O93" i="15"/>
  <c r="M93" i="15"/>
  <c r="L93" i="15"/>
  <c r="K93" i="15"/>
  <c r="J93" i="15"/>
  <c r="I93" i="15"/>
  <c r="H93" i="15"/>
  <c r="G93" i="15"/>
  <c r="F93" i="15"/>
  <c r="E93" i="15"/>
  <c r="D93" i="15"/>
  <c r="C93" i="15"/>
  <c r="N93" i="15" s="1"/>
  <c r="O89" i="15"/>
  <c r="M89" i="15"/>
  <c r="L89" i="15"/>
  <c r="K89" i="15"/>
  <c r="J89" i="15"/>
  <c r="I89" i="15"/>
  <c r="H89" i="15"/>
  <c r="G89" i="15"/>
  <c r="F89" i="15"/>
  <c r="N89" i="15" s="1"/>
  <c r="E89" i="15"/>
  <c r="D89" i="15"/>
  <c r="C89" i="15"/>
  <c r="O85" i="15"/>
  <c r="N85" i="15"/>
  <c r="M85" i="15"/>
  <c r="L85" i="15"/>
  <c r="K85" i="15"/>
  <c r="J85" i="15"/>
  <c r="I85" i="15"/>
  <c r="H85" i="15"/>
  <c r="G85" i="15"/>
  <c r="F85" i="15"/>
  <c r="E85" i="15"/>
  <c r="D85" i="15"/>
  <c r="C85" i="15"/>
  <c r="O81" i="15"/>
  <c r="M81" i="15"/>
  <c r="L81" i="15"/>
  <c r="K81" i="15"/>
  <c r="J81" i="15"/>
  <c r="I81" i="15"/>
  <c r="H81" i="15"/>
  <c r="G81" i="15"/>
  <c r="F81" i="15"/>
  <c r="E81" i="15"/>
  <c r="D81" i="15"/>
  <c r="C81" i="15"/>
  <c r="N81" i="15" s="1"/>
  <c r="O77" i="15"/>
  <c r="M77" i="15"/>
  <c r="L77" i="15"/>
  <c r="K77" i="15"/>
  <c r="J77" i="15"/>
  <c r="I77" i="15"/>
  <c r="H77" i="15"/>
  <c r="G77" i="15"/>
  <c r="F77" i="15"/>
  <c r="N77" i="15" s="1"/>
  <c r="E77" i="15"/>
  <c r="D77" i="15"/>
  <c r="C77" i="15"/>
  <c r="O73" i="15"/>
  <c r="M73" i="15"/>
  <c r="L73" i="15"/>
  <c r="K73" i="15"/>
  <c r="J73" i="15"/>
  <c r="I73" i="15"/>
  <c r="H73" i="15"/>
  <c r="G73" i="15"/>
  <c r="F73" i="15"/>
  <c r="E73" i="15"/>
  <c r="D73" i="15"/>
  <c r="C73" i="15"/>
  <c r="N73" i="15" s="1"/>
  <c r="O69" i="15"/>
  <c r="M69" i="15"/>
  <c r="L69" i="15"/>
  <c r="K69" i="15"/>
  <c r="J69" i="15"/>
  <c r="I69" i="15"/>
  <c r="H69" i="15"/>
  <c r="G69" i="15"/>
  <c r="F69" i="15"/>
  <c r="E69" i="15"/>
  <c r="D69" i="15"/>
  <c r="C69" i="15"/>
  <c r="N69" i="15" s="1"/>
  <c r="O65" i="15"/>
  <c r="M65" i="15"/>
  <c r="L65" i="15"/>
  <c r="K65" i="15"/>
  <c r="J65" i="15"/>
  <c r="I65" i="15"/>
  <c r="H65" i="15"/>
  <c r="G65" i="15"/>
  <c r="F65" i="15"/>
  <c r="E65" i="15"/>
  <c r="D65" i="15"/>
  <c r="C65" i="15"/>
  <c r="N65" i="15" s="1"/>
  <c r="O61" i="15"/>
  <c r="N61" i="15"/>
  <c r="M61" i="15"/>
  <c r="L61" i="15"/>
  <c r="K61" i="15"/>
  <c r="J61" i="15"/>
  <c r="I61" i="15"/>
  <c r="H61" i="15"/>
  <c r="G61" i="15"/>
  <c r="F61" i="15"/>
  <c r="E61" i="15"/>
  <c r="D61" i="15"/>
  <c r="C61" i="15"/>
  <c r="O57" i="15"/>
  <c r="M57" i="15"/>
  <c r="L57" i="15"/>
  <c r="K57" i="15"/>
  <c r="J57" i="15"/>
  <c r="I57" i="15"/>
  <c r="H57" i="15"/>
  <c r="G57" i="15"/>
  <c r="F57" i="15"/>
  <c r="E57" i="15"/>
  <c r="D57" i="15"/>
  <c r="C57" i="15"/>
  <c r="N57" i="15" s="1"/>
  <c r="O53" i="15"/>
  <c r="M53" i="15"/>
  <c r="L53" i="15"/>
  <c r="K53" i="15"/>
  <c r="J53" i="15"/>
  <c r="I53" i="15"/>
  <c r="H53" i="15"/>
  <c r="G53" i="15"/>
  <c r="F53" i="15"/>
  <c r="E53" i="15"/>
  <c r="D53" i="15"/>
  <c r="C53" i="15"/>
  <c r="N53" i="15" s="1"/>
  <c r="O49" i="15"/>
  <c r="M49" i="15"/>
  <c r="L49" i="15"/>
  <c r="K49" i="15"/>
  <c r="J49" i="15"/>
  <c r="I49" i="15"/>
  <c r="H49" i="15"/>
  <c r="G49" i="15"/>
  <c r="F49" i="15"/>
  <c r="E49" i="15"/>
  <c r="D49" i="15"/>
  <c r="C49" i="15"/>
  <c r="N49" i="15" s="1"/>
  <c r="O45" i="15"/>
  <c r="M45" i="15"/>
  <c r="L45" i="15"/>
  <c r="K45" i="15"/>
  <c r="J45" i="15"/>
  <c r="I45" i="15"/>
  <c r="H45" i="15"/>
  <c r="G45" i="15"/>
  <c r="F45" i="15"/>
  <c r="N45" i="15" s="1"/>
  <c r="E45" i="15"/>
  <c r="D45" i="15"/>
  <c r="C45" i="15"/>
  <c r="O41" i="15"/>
  <c r="M41" i="15"/>
  <c r="L41" i="15"/>
  <c r="K41" i="15"/>
  <c r="J41" i="15"/>
  <c r="I41" i="15"/>
  <c r="H41" i="15"/>
  <c r="G41" i="15"/>
  <c r="F41" i="15"/>
  <c r="E41" i="15"/>
  <c r="D41" i="15"/>
  <c r="C41" i="15"/>
  <c r="N41" i="15" s="1"/>
  <c r="O37" i="15"/>
  <c r="M37" i="15"/>
  <c r="L37" i="15"/>
  <c r="K37" i="15"/>
  <c r="J37" i="15"/>
  <c r="I37" i="15"/>
  <c r="H37" i="15"/>
  <c r="G37" i="15"/>
  <c r="F37" i="15"/>
  <c r="E37" i="15"/>
  <c r="D37" i="15"/>
  <c r="C37" i="15"/>
  <c r="N37" i="15" s="1"/>
  <c r="O33" i="15"/>
  <c r="M33" i="15"/>
  <c r="L33" i="15"/>
  <c r="K33" i="15"/>
  <c r="J33" i="15"/>
  <c r="I33" i="15"/>
  <c r="H33" i="15"/>
  <c r="G33" i="15"/>
  <c r="F33" i="15"/>
  <c r="E33" i="15"/>
  <c r="D33" i="15"/>
  <c r="C33" i="15"/>
  <c r="N33" i="15" s="1"/>
  <c r="O29" i="15"/>
  <c r="M29" i="15"/>
  <c r="L29" i="15"/>
  <c r="K29" i="15"/>
  <c r="J29" i="15"/>
  <c r="I29" i="15"/>
  <c r="H29" i="15"/>
  <c r="G29" i="15"/>
  <c r="F29" i="15"/>
  <c r="E29" i="15"/>
  <c r="D29" i="15"/>
  <c r="C29" i="15"/>
  <c r="N29" i="15" s="1"/>
  <c r="O25" i="15"/>
  <c r="M25" i="15"/>
  <c r="L25" i="15"/>
  <c r="K25" i="15"/>
  <c r="J25" i="15"/>
  <c r="I25" i="15"/>
  <c r="H25" i="15"/>
  <c r="G25" i="15"/>
  <c r="F25" i="15"/>
  <c r="E25" i="15"/>
  <c r="D25" i="15"/>
  <c r="C25" i="15"/>
  <c r="N25" i="15" s="1"/>
  <c r="O21" i="15"/>
  <c r="M21" i="15"/>
  <c r="L21" i="15"/>
  <c r="K21" i="15"/>
  <c r="J21" i="15"/>
  <c r="I21" i="15"/>
  <c r="H21" i="15"/>
  <c r="G21" i="15"/>
  <c r="F21" i="15"/>
  <c r="E21" i="15"/>
  <c r="D21" i="15"/>
  <c r="C21" i="15"/>
  <c r="N21" i="15" s="1"/>
  <c r="O17" i="15"/>
  <c r="M17" i="15"/>
  <c r="L17" i="15"/>
  <c r="K17" i="15"/>
  <c r="J17" i="15"/>
  <c r="I17" i="15"/>
  <c r="H17" i="15"/>
  <c r="G17" i="15"/>
  <c r="F17" i="15"/>
  <c r="N17" i="15" s="1"/>
  <c r="E17" i="15"/>
  <c r="D17" i="15"/>
  <c r="C17" i="15"/>
  <c r="O13" i="15"/>
  <c r="M13" i="15"/>
  <c r="L13" i="15"/>
  <c r="K13" i="15"/>
  <c r="J13" i="15"/>
  <c r="I13" i="15"/>
  <c r="H13" i="15"/>
  <c r="G13" i="15"/>
  <c r="F13" i="15"/>
  <c r="N13" i="15" s="1"/>
  <c r="E13" i="15"/>
  <c r="D13" i="15"/>
  <c r="C13" i="15"/>
  <c r="O9" i="15"/>
  <c r="M9" i="15"/>
  <c r="L9" i="15"/>
  <c r="K9" i="15"/>
  <c r="J9" i="15"/>
  <c r="I9" i="15"/>
  <c r="H9" i="15"/>
  <c r="G9" i="15"/>
  <c r="F9" i="15"/>
  <c r="E9" i="15"/>
  <c r="D9" i="15"/>
  <c r="C9" i="15"/>
  <c r="N9" i="15" s="1"/>
  <c r="O5" i="15"/>
  <c r="M5" i="15"/>
  <c r="L5" i="15"/>
  <c r="K5" i="15"/>
  <c r="J5" i="15"/>
  <c r="I5" i="15"/>
  <c r="H5" i="15"/>
  <c r="G5" i="15"/>
  <c r="F5" i="15"/>
  <c r="E5" i="15"/>
  <c r="D5" i="15"/>
  <c r="C5" i="15"/>
  <c r="N5" i="15" s="1"/>
  <c r="C54" i="7"/>
  <c r="D54" i="7"/>
  <c r="E54" i="7"/>
  <c r="F54" i="7"/>
  <c r="G54" i="7"/>
  <c r="H54" i="7"/>
  <c r="I54" i="7"/>
  <c r="J54" i="7"/>
  <c r="K54" i="7"/>
  <c r="L54" i="7"/>
  <c r="M54" i="7"/>
  <c r="N54" i="7"/>
  <c r="C55" i="7"/>
  <c r="D55" i="7"/>
  <c r="E55" i="7"/>
  <c r="F55" i="7"/>
  <c r="G55" i="7"/>
  <c r="H55" i="7"/>
  <c r="I55" i="7"/>
  <c r="J55" i="7"/>
  <c r="K55" i="7"/>
  <c r="L55" i="7"/>
  <c r="M55" i="7"/>
  <c r="N55" i="7"/>
  <c r="C56" i="7"/>
  <c r="D56" i="7"/>
  <c r="E56" i="7"/>
  <c r="F56" i="7"/>
  <c r="G56" i="7"/>
  <c r="H56" i="7"/>
  <c r="I56" i="7"/>
  <c r="J56" i="7"/>
  <c r="K56" i="7"/>
  <c r="L56" i="7"/>
  <c r="M56" i="7"/>
  <c r="N56" i="7"/>
  <c r="C57" i="7"/>
  <c r="D57" i="7"/>
  <c r="E57" i="7"/>
  <c r="F57" i="7"/>
  <c r="G57" i="7"/>
  <c r="H57" i="7"/>
  <c r="I57" i="7"/>
  <c r="J57" i="7"/>
  <c r="K57" i="7"/>
  <c r="L57" i="7"/>
  <c r="M57" i="7"/>
  <c r="N57" i="7"/>
  <c r="C58" i="7"/>
  <c r="D58" i="7"/>
  <c r="E58" i="7"/>
  <c r="F58" i="7"/>
  <c r="G58" i="7"/>
  <c r="H58" i="7"/>
  <c r="I58" i="7"/>
  <c r="J58" i="7"/>
  <c r="K58" i="7"/>
  <c r="L58" i="7"/>
  <c r="M58" i="7"/>
  <c r="N58" i="7"/>
  <c r="C59" i="7"/>
  <c r="D59" i="7"/>
  <c r="E59" i="7"/>
  <c r="F59" i="7"/>
  <c r="G59" i="7"/>
  <c r="H59" i="7"/>
  <c r="I59" i="7"/>
  <c r="J59" i="7"/>
  <c r="K59" i="7"/>
  <c r="L59" i="7"/>
  <c r="M59" i="7"/>
  <c r="N59" i="7"/>
  <c r="D53" i="7"/>
  <c r="E53" i="7"/>
  <c r="F53" i="7"/>
  <c r="G53" i="7"/>
  <c r="H53" i="7"/>
  <c r="I53" i="7"/>
  <c r="J53" i="7"/>
  <c r="K53" i="7"/>
  <c r="L53" i="7"/>
  <c r="M53" i="7"/>
  <c r="N53" i="7"/>
  <c r="C53" i="7"/>
  <c r="C67" i="7"/>
  <c r="D67" i="7"/>
  <c r="E67" i="7"/>
  <c r="F67" i="7"/>
  <c r="G67" i="7"/>
  <c r="H67" i="7"/>
  <c r="I67" i="7"/>
  <c r="J67" i="7"/>
  <c r="K67" i="7"/>
  <c r="L67" i="7"/>
  <c r="M67" i="7"/>
  <c r="N67" i="7"/>
  <c r="C68" i="7"/>
  <c r="D68" i="7"/>
  <c r="E68" i="7"/>
  <c r="F68" i="7"/>
  <c r="G68" i="7"/>
  <c r="H68" i="7"/>
  <c r="I68" i="7"/>
  <c r="J68" i="7"/>
  <c r="K68" i="7"/>
  <c r="L68" i="7"/>
  <c r="M68" i="7"/>
  <c r="N68" i="7"/>
  <c r="C69" i="7"/>
  <c r="D69" i="7"/>
  <c r="E69" i="7"/>
  <c r="F69" i="7"/>
  <c r="G69" i="7"/>
  <c r="H69" i="7"/>
  <c r="I69" i="7"/>
  <c r="J69" i="7"/>
  <c r="K69" i="7"/>
  <c r="L69" i="7"/>
  <c r="M69" i="7"/>
  <c r="N69" i="7"/>
  <c r="C70" i="7"/>
  <c r="D70" i="7"/>
  <c r="E70" i="7"/>
  <c r="F70" i="7"/>
  <c r="G70" i="7"/>
  <c r="H70" i="7"/>
  <c r="I70" i="7"/>
  <c r="J70" i="7"/>
  <c r="K70" i="7"/>
  <c r="L70" i="7"/>
  <c r="M70" i="7"/>
  <c r="N70" i="7"/>
  <c r="C71" i="7"/>
  <c r="D71" i="7"/>
  <c r="E71" i="7"/>
  <c r="F71" i="7"/>
  <c r="G71" i="7"/>
  <c r="H71" i="7"/>
  <c r="I71" i="7"/>
  <c r="J71" i="7"/>
  <c r="K71" i="7"/>
  <c r="L71" i="7"/>
  <c r="M71" i="7"/>
  <c r="N71" i="7"/>
  <c r="D66" i="7"/>
  <c r="E66" i="7"/>
  <c r="F66" i="7"/>
  <c r="G66" i="7"/>
  <c r="H66" i="7"/>
  <c r="I66" i="7"/>
  <c r="J66" i="7"/>
  <c r="K66" i="7"/>
  <c r="L66" i="7"/>
  <c r="M66" i="7"/>
  <c r="N66" i="7"/>
  <c r="C66" i="7"/>
  <c r="C128" i="7"/>
  <c r="D128" i="7"/>
  <c r="E128" i="7"/>
  <c r="F128" i="7"/>
  <c r="G128" i="7"/>
  <c r="H128" i="7"/>
  <c r="I128" i="7"/>
  <c r="J128" i="7"/>
  <c r="K128" i="7"/>
  <c r="L128" i="7"/>
  <c r="M128" i="7"/>
  <c r="N128" i="7"/>
  <c r="C129" i="7"/>
  <c r="D129" i="7"/>
  <c r="E129" i="7"/>
  <c r="F129" i="7"/>
  <c r="G129" i="7"/>
  <c r="H129" i="7"/>
  <c r="I129" i="7"/>
  <c r="J129" i="7"/>
  <c r="K129" i="7"/>
  <c r="L129" i="7"/>
  <c r="M129" i="7"/>
  <c r="N129" i="7"/>
  <c r="C130" i="7"/>
  <c r="D130" i="7"/>
  <c r="E130" i="7"/>
  <c r="F130" i="7"/>
  <c r="G130" i="7"/>
  <c r="H130" i="7"/>
  <c r="I130" i="7"/>
  <c r="J130" i="7"/>
  <c r="K130" i="7"/>
  <c r="L130" i="7"/>
  <c r="M130" i="7"/>
  <c r="N130" i="7"/>
  <c r="C131" i="7"/>
  <c r="D131" i="7"/>
  <c r="E131" i="7"/>
  <c r="F131" i="7"/>
  <c r="G131" i="7"/>
  <c r="H131" i="7"/>
  <c r="I131" i="7"/>
  <c r="J131" i="7"/>
  <c r="K131" i="7"/>
  <c r="L131" i="7"/>
  <c r="M131" i="7"/>
  <c r="N131" i="7"/>
  <c r="C132" i="7"/>
  <c r="D132" i="7"/>
  <c r="E132" i="7"/>
  <c r="F132" i="7"/>
  <c r="G132" i="7"/>
  <c r="H132" i="7"/>
  <c r="I132" i="7"/>
  <c r="J132" i="7"/>
  <c r="K132" i="7"/>
  <c r="L132" i="7"/>
  <c r="M132" i="7"/>
  <c r="N132" i="7"/>
  <c r="C133" i="7"/>
  <c r="D133" i="7"/>
  <c r="E133" i="7"/>
  <c r="F133" i="7"/>
  <c r="G133" i="7"/>
  <c r="H133" i="7"/>
  <c r="I133" i="7"/>
  <c r="J133" i="7"/>
  <c r="K133" i="7"/>
  <c r="L133" i="7"/>
  <c r="M133" i="7"/>
  <c r="N133" i="7"/>
  <c r="C134" i="7"/>
  <c r="D134" i="7"/>
  <c r="E134" i="7"/>
  <c r="F134" i="7"/>
  <c r="G134" i="7"/>
  <c r="H134" i="7"/>
  <c r="I134" i="7"/>
  <c r="J134" i="7"/>
  <c r="K134" i="7"/>
  <c r="L134" i="7"/>
  <c r="M134" i="7"/>
  <c r="N134" i="7"/>
  <c r="C135" i="7"/>
  <c r="D135" i="7"/>
  <c r="E135" i="7"/>
  <c r="F135" i="7"/>
  <c r="G135" i="7"/>
  <c r="H135" i="7"/>
  <c r="I135" i="7"/>
  <c r="J135" i="7"/>
  <c r="K135" i="7"/>
  <c r="L135" i="7"/>
  <c r="M135" i="7"/>
  <c r="N135" i="7"/>
  <c r="C136" i="7"/>
  <c r="D136" i="7"/>
  <c r="E136" i="7"/>
  <c r="F136" i="7"/>
  <c r="G136" i="7"/>
  <c r="H136" i="7"/>
  <c r="I136" i="7"/>
  <c r="J136" i="7"/>
  <c r="K136" i="7"/>
  <c r="L136" i="7"/>
  <c r="M136" i="7"/>
  <c r="N136" i="7"/>
  <c r="C137" i="7"/>
  <c r="D137" i="7"/>
  <c r="E137" i="7"/>
  <c r="F137" i="7"/>
  <c r="G137" i="7"/>
  <c r="H137" i="7"/>
  <c r="I137" i="7"/>
  <c r="J137" i="7"/>
  <c r="K137" i="7"/>
  <c r="L137" i="7"/>
  <c r="M137" i="7"/>
  <c r="N137" i="7"/>
  <c r="C138" i="7"/>
  <c r="D138" i="7"/>
  <c r="E138" i="7"/>
  <c r="F138" i="7"/>
  <c r="G138" i="7"/>
  <c r="H138" i="7"/>
  <c r="I138" i="7"/>
  <c r="J138" i="7"/>
  <c r="K138" i="7"/>
  <c r="L138" i="7"/>
  <c r="M138" i="7"/>
  <c r="N138" i="7"/>
  <c r="C139" i="7"/>
  <c r="D139" i="7"/>
  <c r="E139" i="7"/>
  <c r="F139" i="7"/>
  <c r="G139" i="7"/>
  <c r="H139" i="7"/>
  <c r="I139" i="7"/>
  <c r="J139" i="7"/>
  <c r="K139" i="7"/>
  <c r="L139" i="7"/>
  <c r="M139" i="7"/>
  <c r="N139" i="7"/>
  <c r="C140" i="7"/>
  <c r="D140" i="7"/>
  <c r="E140" i="7"/>
  <c r="F140" i="7"/>
  <c r="G140" i="7"/>
  <c r="H140" i="7"/>
  <c r="I140" i="7"/>
  <c r="J140" i="7"/>
  <c r="K140" i="7"/>
  <c r="L140" i="7"/>
  <c r="M140" i="7"/>
  <c r="N140" i="7"/>
  <c r="C141" i="7"/>
  <c r="D141" i="7"/>
  <c r="E141" i="7"/>
  <c r="F141" i="7"/>
  <c r="G141" i="7"/>
  <c r="H141" i="7"/>
  <c r="I141" i="7"/>
  <c r="J141" i="7"/>
  <c r="K141" i="7"/>
  <c r="L141" i="7"/>
  <c r="M141" i="7"/>
  <c r="N141" i="7"/>
  <c r="C142" i="7"/>
  <c r="D142" i="7"/>
  <c r="E142" i="7"/>
  <c r="F142" i="7"/>
  <c r="G142" i="7"/>
  <c r="H142" i="7"/>
  <c r="I142" i="7"/>
  <c r="J142" i="7"/>
  <c r="K142" i="7"/>
  <c r="L142" i="7"/>
  <c r="M142" i="7"/>
  <c r="N142" i="7"/>
  <c r="C143" i="7"/>
  <c r="D143" i="7"/>
  <c r="E143" i="7"/>
  <c r="F143" i="7"/>
  <c r="G143" i="7"/>
  <c r="H143" i="7"/>
  <c r="I143" i="7"/>
  <c r="J143" i="7"/>
  <c r="K143" i="7"/>
  <c r="L143" i="7"/>
  <c r="M143" i="7"/>
  <c r="N143" i="7"/>
  <c r="C144" i="7"/>
  <c r="D144" i="7"/>
  <c r="E144" i="7"/>
  <c r="F144" i="7"/>
  <c r="G144" i="7"/>
  <c r="H144" i="7"/>
  <c r="I144" i="7"/>
  <c r="J144" i="7"/>
  <c r="K144" i="7"/>
  <c r="L144" i="7"/>
  <c r="M144" i="7"/>
  <c r="N144" i="7"/>
  <c r="C145" i="7"/>
  <c r="D145" i="7"/>
  <c r="E145" i="7"/>
  <c r="F145" i="7"/>
  <c r="G145" i="7"/>
  <c r="H145" i="7"/>
  <c r="I145" i="7"/>
  <c r="J145" i="7"/>
  <c r="K145" i="7"/>
  <c r="L145" i="7"/>
  <c r="M145" i="7"/>
  <c r="N145" i="7"/>
  <c r="C146" i="7"/>
  <c r="D146" i="7"/>
  <c r="E146" i="7"/>
  <c r="F146" i="7"/>
  <c r="G146" i="7"/>
  <c r="H146" i="7"/>
  <c r="I146" i="7"/>
  <c r="J146" i="7"/>
  <c r="K146" i="7"/>
  <c r="L146" i="7"/>
  <c r="M146" i="7"/>
  <c r="N146" i="7"/>
  <c r="C147" i="7"/>
  <c r="D147" i="7"/>
  <c r="E147" i="7"/>
  <c r="F147" i="7"/>
  <c r="G147" i="7"/>
  <c r="H147" i="7"/>
  <c r="I147" i="7"/>
  <c r="J147" i="7"/>
  <c r="K147" i="7"/>
  <c r="L147" i="7"/>
  <c r="M147" i="7"/>
  <c r="N147" i="7"/>
  <c r="C148" i="7"/>
  <c r="D148" i="7"/>
  <c r="E148" i="7"/>
  <c r="F148" i="7"/>
  <c r="G148" i="7"/>
  <c r="H148" i="7"/>
  <c r="I148" i="7"/>
  <c r="J148" i="7"/>
  <c r="K148" i="7"/>
  <c r="L148" i="7"/>
  <c r="M148" i="7"/>
  <c r="N148" i="7"/>
  <c r="C149" i="7"/>
  <c r="D149" i="7"/>
  <c r="E149" i="7"/>
  <c r="F149" i="7"/>
  <c r="G149" i="7"/>
  <c r="H149" i="7"/>
  <c r="I149" i="7"/>
  <c r="J149" i="7"/>
  <c r="K149" i="7"/>
  <c r="L149" i="7"/>
  <c r="M149" i="7"/>
  <c r="N149" i="7"/>
  <c r="C150" i="7"/>
  <c r="D150" i="7"/>
  <c r="E150" i="7"/>
  <c r="F150" i="7"/>
  <c r="G150" i="7"/>
  <c r="H150" i="7"/>
  <c r="I150" i="7"/>
  <c r="J150" i="7"/>
  <c r="K150" i="7"/>
  <c r="L150" i="7"/>
  <c r="M150" i="7"/>
  <c r="N150" i="7"/>
  <c r="C151" i="7"/>
  <c r="D151" i="7"/>
  <c r="E151" i="7"/>
  <c r="F151" i="7"/>
  <c r="G151" i="7"/>
  <c r="H151" i="7"/>
  <c r="I151" i="7"/>
  <c r="J151" i="7"/>
  <c r="K151" i="7"/>
  <c r="L151" i="7"/>
  <c r="M151" i="7"/>
  <c r="N151" i="7"/>
  <c r="D127" i="7"/>
  <c r="E127" i="7"/>
  <c r="F127" i="7"/>
  <c r="G127" i="7"/>
  <c r="H127" i="7"/>
  <c r="I127" i="7"/>
  <c r="J127" i="7"/>
  <c r="K127" i="7"/>
  <c r="L127" i="7"/>
  <c r="M127" i="7"/>
  <c r="N127" i="7"/>
  <c r="C127" i="7"/>
  <c r="O65" i="7"/>
  <c r="P65" i="7" s="1"/>
  <c r="C40" i="7"/>
  <c r="D40" i="7"/>
  <c r="E40" i="7"/>
  <c r="F40" i="7"/>
  <c r="G40" i="7"/>
  <c r="H40" i="7"/>
  <c r="I40" i="7"/>
  <c r="J40" i="7"/>
  <c r="K40" i="7"/>
  <c r="L40" i="7"/>
  <c r="M40" i="7"/>
  <c r="N40" i="7"/>
  <c r="C41" i="7"/>
  <c r="D41" i="7"/>
  <c r="E41" i="7"/>
  <c r="F41" i="7"/>
  <c r="G41" i="7"/>
  <c r="H41" i="7"/>
  <c r="I41" i="7"/>
  <c r="J41" i="7"/>
  <c r="K41" i="7"/>
  <c r="L41" i="7"/>
  <c r="M41" i="7"/>
  <c r="N41" i="7"/>
  <c r="C42" i="7"/>
  <c r="D42" i="7"/>
  <c r="E42" i="7"/>
  <c r="F42" i="7"/>
  <c r="G42" i="7"/>
  <c r="H42" i="7"/>
  <c r="I42" i="7"/>
  <c r="J42" i="7"/>
  <c r="K42" i="7"/>
  <c r="L42" i="7"/>
  <c r="M42" i="7"/>
  <c r="N42" i="7"/>
  <c r="C43" i="7"/>
  <c r="D43" i="7"/>
  <c r="E43" i="7"/>
  <c r="F43" i="7"/>
  <c r="G43" i="7"/>
  <c r="H43" i="7"/>
  <c r="I43" i="7"/>
  <c r="J43" i="7"/>
  <c r="K43" i="7"/>
  <c r="L43" i="7"/>
  <c r="M43" i="7"/>
  <c r="N43" i="7"/>
  <c r="C44" i="7"/>
  <c r="D44" i="7"/>
  <c r="E44" i="7"/>
  <c r="F44" i="7"/>
  <c r="G44" i="7"/>
  <c r="H44" i="7"/>
  <c r="I44" i="7"/>
  <c r="J44" i="7"/>
  <c r="K44" i="7"/>
  <c r="L44" i="7"/>
  <c r="M44" i="7"/>
  <c r="N44" i="7"/>
  <c r="C45" i="7"/>
  <c r="D45" i="7"/>
  <c r="E45" i="7"/>
  <c r="F45" i="7"/>
  <c r="G45" i="7"/>
  <c r="H45" i="7"/>
  <c r="I45" i="7"/>
  <c r="J45" i="7"/>
  <c r="K45" i="7"/>
  <c r="L45" i="7"/>
  <c r="M45" i="7"/>
  <c r="N45" i="7"/>
  <c r="D39" i="7"/>
  <c r="E39" i="7"/>
  <c r="F39" i="7"/>
  <c r="G39" i="7"/>
  <c r="H39" i="7"/>
  <c r="I39" i="7"/>
  <c r="J39" i="7"/>
  <c r="K39" i="7"/>
  <c r="L39" i="7"/>
  <c r="M39" i="7"/>
  <c r="N39" i="7"/>
  <c r="C39" i="7"/>
  <c r="C45" i="2"/>
  <c r="O85" i="2"/>
  <c r="M85" i="2"/>
  <c r="L85" i="2"/>
  <c r="K85" i="2"/>
  <c r="J85" i="2"/>
  <c r="I85" i="2"/>
  <c r="H85" i="2"/>
  <c r="G85" i="2"/>
  <c r="F85" i="2"/>
  <c r="E85" i="2"/>
  <c r="D85" i="2"/>
  <c r="C85" i="2"/>
  <c r="O25" i="2"/>
  <c r="M25" i="2"/>
  <c r="L25" i="2"/>
  <c r="K25" i="2"/>
  <c r="J25" i="2"/>
  <c r="I25" i="2"/>
  <c r="H25" i="2"/>
  <c r="G25" i="2"/>
  <c r="F25" i="2"/>
  <c r="E25" i="2"/>
  <c r="D25" i="2"/>
  <c r="C25" i="2"/>
  <c r="C101" i="2"/>
  <c r="G27" i="5"/>
  <c r="G29" i="5" s="1"/>
  <c r="C95" i="7"/>
  <c r="D95" i="7"/>
  <c r="E95" i="7"/>
  <c r="F95" i="7"/>
  <c r="G95" i="7"/>
  <c r="H95" i="7"/>
  <c r="I95" i="7"/>
  <c r="J95" i="7"/>
  <c r="K95" i="7"/>
  <c r="L95" i="7"/>
  <c r="M95" i="7"/>
  <c r="N95" i="7"/>
  <c r="C96" i="7"/>
  <c r="D96" i="7"/>
  <c r="E96" i="7"/>
  <c r="F96" i="7"/>
  <c r="G96" i="7"/>
  <c r="H96" i="7"/>
  <c r="I96" i="7"/>
  <c r="J96" i="7"/>
  <c r="K96" i="7"/>
  <c r="L96" i="7"/>
  <c r="M96" i="7"/>
  <c r="N96" i="7"/>
  <c r="C97" i="7"/>
  <c r="D97" i="7"/>
  <c r="E97" i="7"/>
  <c r="F97" i="7"/>
  <c r="G97" i="7"/>
  <c r="H97" i="7"/>
  <c r="I97" i="7"/>
  <c r="J97" i="7"/>
  <c r="K97" i="7"/>
  <c r="L97" i="7"/>
  <c r="M97" i="7"/>
  <c r="N97" i="7"/>
  <c r="C98" i="7"/>
  <c r="D98" i="7"/>
  <c r="E98" i="7"/>
  <c r="F98" i="7"/>
  <c r="G98" i="7"/>
  <c r="H98" i="7"/>
  <c r="I98" i="7"/>
  <c r="J98" i="7"/>
  <c r="K98" i="7"/>
  <c r="L98" i="7"/>
  <c r="M98" i="7"/>
  <c r="N98" i="7"/>
  <c r="C99" i="7"/>
  <c r="D99" i="7"/>
  <c r="E99" i="7"/>
  <c r="F99" i="7"/>
  <c r="G99" i="7"/>
  <c r="H99" i="7"/>
  <c r="I99" i="7"/>
  <c r="J99" i="7"/>
  <c r="K99" i="7"/>
  <c r="L99" i="7"/>
  <c r="M99" i="7"/>
  <c r="N99" i="7"/>
  <c r="C100" i="7"/>
  <c r="D100" i="7"/>
  <c r="E100" i="7"/>
  <c r="F100" i="7"/>
  <c r="G100" i="7"/>
  <c r="H100" i="7"/>
  <c r="I100" i="7"/>
  <c r="J100" i="7"/>
  <c r="K100" i="7"/>
  <c r="L100" i="7"/>
  <c r="M100" i="7"/>
  <c r="N100" i="7"/>
  <c r="C101" i="7"/>
  <c r="D101" i="7"/>
  <c r="E101" i="7"/>
  <c r="F101" i="7"/>
  <c r="G101" i="7"/>
  <c r="H101" i="7"/>
  <c r="I101" i="7"/>
  <c r="J101" i="7"/>
  <c r="K101" i="7"/>
  <c r="L101" i="7"/>
  <c r="M101" i="7"/>
  <c r="N101" i="7"/>
  <c r="D94" i="7"/>
  <c r="E94" i="7"/>
  <c r="F94" i="7"/>
  <c r="G94" i="7"/>
  <c r="H94" i="7"/>
  <c r="I94" i="7"/>
  <c r="J94" i="7"/>
  <c r="K94" i="7"/>
  <c r="L94" i="7"/>
  <c r="M94" i="7"/>
  <c r="N94" i="7"/>
  <c r="C94" i="7"/>
  <c r="C80" i="7"/>
  <c r="D80" i="7"/>
  <c r="E80" i="7"/>
  <c r="F80" i="7"/>
  <c r="G80" i="7"/>
  <c r="H80" i="7"/>
  <c r="I80" i="7"/>
  <c r="J80" i="7"/>
  <c r="K80" i="7"/>
  <c r="L80" i="7"/>
  <c r="M80" i="7"/>
  <c r="N80" i="7"/>
  <c r="C81" i="7"/>
  <c r="D81" i="7"/>
  <c r="E81" i="7"/>
  <c r="F81" i="7"/>
  <c r="G81" i="7"/>
  <c r="H81" i="7"/>
  <c r="I81" i="7"/>
  <c r="J81" i="7"/>
  <c r="K81" i="7"/>
  <c r="L81" i="7"/>
  <c r="M81" i="7"/>
  <c r="N81" i="7"/>
  <c r="C82" i="7"/>
  <c r="D82" i="7"/>
  <c r="E82" i="7"/>
  <c r="F82" i="7"/>
  <c r="G82" i="7"/>
  <c r="H82" i="7"/>
  <c r="I82" i="7"/>
  <c r="J82" i="7"/>
  <c r="K82" i="7"/>
  <c r="L82" i="7"/>
  <c r="M82" i="7"/>
  <c r="N82" i="7"/>
  <c r="C83" i="7"/>
  <c r="D83" i="7"/>
  <c r="E83" i="7"/>
  <c r="F83" i="7"/>
  <c r="G83" i="7"/>
  <c r="H83" i="7"/>
  <c r="I83" i="7"/>
  <c r="J83" i="7"/>
  <c r="K83" i="7"/>
  <c r="L83" i="7"/>
  <c r="M83" i="7"/>
  <c r="N83" i="7"/>
  <c r="C84" i="7"/>
  <c r="D84" i="7"/>
  <c r="E84" i="7"/>
  <c r="F84" i="7"/>
  <c r="G84" i="7"/>
  <c r="H84" i="7"/>
  <c r="I84" i="7"/>
  <c r="J84" i="7"/>
  <c r="K84" i="7"/>
  <c r="L84" i="7"/>
  <c r="M84" i="7"/>
  <c r="N84" i="7"/>
  <c r="C85" i="7"/>
  <c r="D85" i="7"/>
  <c r="E85" i="7"/>
  <c r="F85" i="7"/>
  <c r="G85" i="7"/>
  <c r="H85" i="7"/>
  <c r="I85" i="7"/>
  <c r="J85" i="7"/>
  <c r="K85" i="7"/>
  <c r="L85" i="7"/>
  <c r="M85" i="7"/>
  <c r="N85" i="7"/>
  <c r="D79" i="7"/>
  <c r="E79" i="7"/>
  <c r="F79" i="7"/>
  <c r="G79" i="7"/>
  <c r="H79" i="7"/>
  <c r="I79" i="7"/>
  <c r="J79" i="7"/>
  <c r="K79" i="7"/>
  <c r="L79" i="7"/>
  <c r="M79" i="7"/>
  <c r="N79" i="7"/>
  <c r="C79" i="7"/>
  <c r="C25" i="7"/>
  <c r="D25" i="7"/>
  <c r="E25" i="7"/>
  <c r="F25" i="7"/>
  <c r="G25" i="7"/>
  <c r="H25" i="7"/>
  <c r="I25" i="7"/>
  <c r="J25" i="7"/>
  <c r="K25" i="7"/>
  <c r="L25" i="7"/>
  <c r="M25" i="7"/>
  <c r="N25" i="7"/>
  <c r="C26" i="7"/>
  <c r="D26" i="7"/>
  <c r="E26" i="7"/>
  <c r="F26" i="7"/>
  <c r="G26" i="7"/>
  <c r="H26" i="7"/>
  <c r="I26" i="7"/>
  <c r="J26" i="7"/>
  <c r="K26" i="7"/>
  <c r="L26" i="7"/>
  <c r="M26" i="7"/>
  <c r="N26" i="7"/>
  <c r="C27" i="7"/>
  <c r="D27" i="7"/>
  <c r="E27" i="7"/>
  <c r="F27" i="7"/>
  <c r="G27" i="7"/>
  <c r="H27" i="7"/>
  <c r="I27" i="7"/>
  <c r="J27" i="7"/>
  <c r="K27" i="7"/>
  <c r="L27" i="7"/>
  <c r="M27" i="7"/>
  <c r="N27" i="7"/>
  <c r="C28" i="7"/>
  <c r="D28" i="7"/>
  <c r="E28" i="7"/>
  <c r="F28" i="7"/>
  <c r="G28" i="7"/>
  <c r="H28" i="7"/>
  <c r="I28" i="7"/>
  <c r="J28" i="7"/>
  <c r="K28" i="7"/>
  <c r="L28" i="7"/>
  <c r="M28" i="7"/>
  <c r="N28" i="7"/>
  <c r="C29" i="7"/>
  <c r="D29" i="7"/>
  <c r="E29" i="7"/>
  <c r="F29" i="7"/>
  <c r="G29" i="7"/>
  <c r="H29" i="7"/>
  <c r="I29" i="7"/>
  <c r="J29" i="7"/>
  <c r="K29" i="7"/>
  <c r="L29" i="7"/>
  <c r="M29" i="7"/>
  <c r="N29" i="7"/>
  <c r="C30" i="7"/>
  <c r="D30" i="7"/>
  <c r="E30" i="7"/>
  <c r="F30" i="7"/>
  <c r="G30" i="7"/>
  <c r="H30" i="7"/>
  <c r="I30" i="7"/>
  <c r="J30" i="7"/>
  <c r="K30" i="7"/>
  <c r="L30" i="7"/>
  <c r="M30" i="7"/>
  <c r="N30" i="7"/>
  <c r="C31" i="7"/>
  <c r="D31" i="7"/>
  <c r="E31" i="7"/>
  <c r="F31" i="7"/>
  <c r="G31" i="7"/>
  <c r="H31" i="7"/>
  <c r="I31" i="7"/>
  <c r="J31" i="7"/>
  <c r="K31" i="7"/>
  <c r="L31" i="7"/>
  <c r="M31" i="7"/>
  <c r="N31" i="7"/>
  <c r="D24" i="7"/>
  <c r="E24" i="7"/>
  <c r="F24" i="7"/>
  <c r="G24" i="7"/>
  <c r="H24" i="7"/>
  <c r="I24" i="7"/>
  <c r="J24" i="7"/>
  <c r="K24" i="7"/>
  <c r="L24" i="7"/>
  <c r="M24" i="7"/>
  <c r="N24" i="7"/>
  <c r="C24" i="7"/>
  <c r="O23" i="7"/>
  <c r="P23" i="7" s="1"/>
  <c r="C10" i="7"/>
  <c r="D10" i="7"/>
  <c r="E10" i="7"/>
  <c r="F10" i="7"/>
  <c r="G10" i="7"/>
  <c r="H10" i="7"/>
  <c r="I10" i="7"/>
  <c r="J10" i="7"/>
  <c r="K10" i="7"/>
  <c r="L10" i="7"/>
  <c r="M10" i="7"/>
  <c r="N10" i="7"/>
  <c r="C11" i="7"/>
  <c r="D11" i="7"/>
  <c r="E11" i="7"/>
  <c r="F11" i="7"/>
  <c r="G11" i="7"/>
  <c r="H11" i="7"/>
  <c r="I11" i="7"/>
  <c r="J11" i="7"/>
  <c r="K11" i="7"/>
  <c r="L11" i="7"/>
  <c r="M11" i="7"/>
  <c r="N11" i="7"/>
  <c r="C12" i="7"/>
  <c r="D12" i="7"/>
  <c r="E12" i="7"/>
  <c r="F12" i="7"/>
  <c r="G12" i="7"/>
  <c r="H12" i="7"/>
  <c r="I12" i="7"/>
  <c r="J12" i="7"/>
  <c r="K12" i="7"/>
  <c r="L12" i="7"/>
  <c r="M12" i="7"/>
  <c r="N12" i="7"/>
  <c r="C13" i="7"/>
  <c r="D13" i="7"/>
  <c r="E13" i="7"/>
  <c r="F13" i="7"/>
  <c r="G13" i="7"/>
  <c r="H13" i="7"/>
  <c r="I13" i="7"/>
  <c r="J13" i="7"/>
  <c r="K13" i="7"/>
  <c r="L13" i="7"/>
  <c r="M13" i="7"/>
  <c r="N13" i="7"/>
  <c r="C14" i="7"/>
  <c r="D14" i="7"/>
  <c r="E14" i="7"/>
  <c r="F14" i="7"/>
  <c r="G14" i="7"/>
  <c r="H14" i="7"/>
  <c r="I14" i="7"/>
  <c r="J14" i="7"/>
  <c r="K14" i="7"/>
  <c r="L14" i="7"/>
  <c r="M14" i="7"/>
  <c r="N14" i="7"/>
  <c r="C15" i="7"/>
  <c r="D15" i="7"/>
  <c r="E15" i="7"/>
  <c r="F15" i="7"/>
  <c r="G15" i="7"/>
  <c r="H15" i="7"/>
  <c r="I15" i="7"/>
  <c r="J15" i="7"/>
  <c r="K15" i="7"/>
  <c r="L15" i="7"/>
  <c r="M15" i="7"/>
  <c r="N15" i="7"/>
  <c r="D9" i="7"/>
  <c r="E9" i="7"/>
  <c r="F9" i="7"/>
  <c r="G9" i="7"/>
  <c r="H9" i="7"/>
  <c r="I9" i="7"/>
  <c r="J9" i="7"/>
  <c r="K9" i="7"/>
  <c r="L9" i="7"/>
  <c r="M9" i="7"/>
  <c r="N9" i="7"/>
  <c r="C9" i="7"/>
  <c r="O8" i="7"/>
  <c r="P8" i="7" s="1"/>
  <c r="O52" i="7"/>
  <c r="P52" i="7" s="1"/>
  <c r="O78" i="7"/>
  <c r="P78" i="7" s="1"/>
  <c r="O93" i="7"/>
  <c r="P93" i="7" s="1"/>
  <c r="O126" i="7"/>
  <c r="P126" i="7" s="1"/>
  <c r="O38" i="7"/>
  <c r="P38" i="7" s="1"/>
  <c r="F27" i="5"/>
  <c r="E11" i="5"/>
  <c r="D26" i="5"/>
  <c r="E26" i="5" s="1"/>
  <c r="D18" i="5"/>
  <c r="E18" i="5" s="1"/>
  <c r="D24" i="5"/>
  <c r="E24" i="5" s="1"/>
  <c r="D25" i="5"/>
  <c r="E25" i="5" s="1"/>
  <c r="D23" i="5"/>
  <c r="E23" i="5" s="1"/>
  <c r="D22" i="5"/>
  <c r="E22" i="5" s="1"/>
  <c r="D21" i="5"/>
  <c r="E21" i="5" s="1"/>
  <c r="D19" i="5"/>
  <c r="E19" i="5" s="1"/>
  <c r="D20" i="5"/>
  <c r="E20" i="5" s="1"/>
  <c r="D17" i="5"/>
  <c r="E17" i="5" s="1"/>
  <c r="D16" i="5"/>
  <c r="E16" i="5" s="1"/>
  <c r="D14" i="5"/>
  <c r="E14" i="5" s="1"/>
  <c r="D13" i="5"/>
  <c r="E13" i="5" s="1"/>
  <c r="D12" i="5"/>
  <c r="E12" i="5" s="1"/>
  <c r="D11" i="5"/>
  <c r="D10" i="5"/>
  <c r="E10" i="5" s="1"/>
  <c r="D9" i="5"/>
  <c r="E9" i="5" s="1"/>
  <c r="D15" i="5"/>
  <c r="E15" i="5" s="1"/>
  <c r="D8" i="5"/>
  <c r="E8" i="5" s="1"/>
  <c r="D6" i="5"/>
  <c r="E6" i="5" s="1"/>
  <c r="D5" i="5"/>
  <c r="E5" i="5" s="1"/>
  <c r="D7" i="5"/>
  <c r="E7" i="5" s="1"/>
  <c r="D4" i="5"/>
  <c r="E4" i="5" s="1"/>
  <c r="D3" i="5"/>
  <c r="E3" i="5" s="1"/>
  <c r="D2" i="5"/>
  <c r="E2" i="5" s="1"/>
  <c r="E45" i="2"/>
  <c r="E61" i="2" s="1"/>
  <c r="D45" i="2"/>
  <c r="O45" i="2"/>
  <c r="F5" i="2"/>
  <c r="M61" i="2"/>
  <c r="F61" i="2"/>
  <c r="D61" i="2"/>
  <c r="C61" i="2"/>
  <c r="F45" i="2"/>
  <c r="F49" i="2" s="1"/>
  <c r="G45" i="2"/>
  <c r="H45" i="2"/>
  <c r="K45" i="2"/>
  <c r="K61" i="2" s="1"/>
  <c r="J45" i="2"/>
  <c r="I45" i="2"/>
  <c r="M45" i="2"/>
  <c r="L45" i="2"/>
  <c r="L61" i="2" s="1"/>
  <c r="N25" i="2" l="1"/>
  <c r="P25" i="2" s="1"/>
  <c r="N85" i="2"/>
  <c r="P85" i="2" s="1"/>
  <c r="E5" i="2"/>
  <c r="K5" i="2"/>
  <c r="L5" i="2"/>
  <c r="C5" i="2"/>
  <c r="M49" i="2"/>
  <c r="G61" i="2"/>
  <c r="G5" i="2" s="1"/>
  <c r="D5" i="2"/>
  <c r="M5" i="2"/>
  <c r="H61" i="2"/>
  <c r="I61" i="2"/>
  <c r="D49" i="2"/>
  <c r="J61" i="2"/>
  <c r="J5" i="2" s="1"/>
  <c r="H5" i="2"/>
  <c r="O61" i="2"/>
  <c r="O5" i="2" s="1"/>
  <c r="N45" i="2"/>
  <c r="P45" i="2" s="1"/>
  <c r="D81" i="2" l="1"/>
  <c r="D37" i="2" s="1"/>
  <c r="L49" i="2"/>
  <c r="N61" i="2"/>
  <c r="P61" i="2" s="1"/>
  <c r="H49" i="2"/>
  <c r="E49" i="2"/>
  <c r="O49" i="2"/>
  <c r="K49" i="2"/>
  <c r="F37" i="2"/>
  <c r="I5" i="2"/>
  <c r="M81" i="2"/>
  <c r="C49" i="2"/>
  <c r="G49" i="2"/>
  <c r="G81" i="2" s="1"/>
  <c r="J49" i="2"/>
  <c r="M9" i="2" l="1"/>
  <c r="I81" i="2"/>
  <c r="I49" i="2"/>
  <c r="G69" i="2"/>
  <c r="J37" i="2"/>
  <c r="J9" i="2" s="1"/>
  <c r="F9" i="2"/>
  <c r="M69" i="2"/>
  <c r="D69" i="2"/>
  <c r="J69" i="2"/>
  <c r="N5" i="2"/>
  <c r="P5" i="2" s="1"/>
  <c r="G37" i="2"/>
  <c r="M37" i="2"/>
  <c r="F69" i="2"/>
  <c r="N49" i="2"/>
  <c r="P49" i="2" s="1"/>
  <c r="O81" i="2"/>
  <c r="F97" i="2" l="1"/>
  <c r="L81" i="2"/>
  <c r="J89" i="2"/>
  <c r="E81" i="2"/>
  <c r="H81" i="2"/>
  <c r="E37" i="2"/>
  <c r="O37" i="2"/>
  <c r="C81" i="2"/>
  <c r="J97" i="2"/>
  <c r="M97" i="2"/>
  <c r="I69" i="2"/>
  <c r="K81" i="2"/>
  <c r="D9" i="2"/>
  <c r="D97" i="2" s="1"/>
  <c r="I37" i="2"/>
  <c r="G9" i="2"/>
  <c r="O69" i="2" l="1"/>
  <c r="C9" i="2"/>
  <c r="C37" i="2"/>
  <c r="C69" i="2"/>
  <c r="F89" i="2"/>
  <c r="F53" i="2" s="1"/>
  <c r="F73" i="2"/>
  <c r="H37" i="2"/>
  <c r="I97" i="2"/>
  <c r="I89" i="2" s="1"/>
  <c r="M89" i="2"/>
  <c r="M73" i="2"/>
  <c r="K37" i="2"/>
  <c r="E69" i="2"/>
  <c r="L37" i="2"/>
  <c r="G97" i="2"/>
  <c r="I9" i="2"/>
  <c r="D89" i="2"/>
  <c r="J73" i="2"/>
  <c r="K97" i="2" l="1"/>
  <c r="H9" i="2"/>
  <c r="H97" i="2" s="1"/>
  <c r="J53" i="2"/>
  <c r="K69" i="2"/>
  <c r="E89" i="2"/>
  <c r="D73" i="2"/>
  <c r="I73" i="2"/>
  <c r="E9" i="2"/>
  <c r="H69" i="2"/>
  <c r="J101" i="2"/>
  <c r="L69" i="2"/>
  <c r="E97" i="2"/>
  <c r="M53" i="2"/>
  <c r="D53" i="2"/>
  <c r="G89" i="2"/>
  <c r="K9" i="2"/>
  <c r="N37" i="2"/>
  <c r="P37" i="2" s="1"/>
  <c r="C97" i="2"/>
  <c r="O9" i="2"/>
  <c r="O89" i="2" l="1"/>
  <c r="I101" i="2"/>
  <c r="F101" i="2"/>
  <c r="I53" i="2"/>
  <c r="D21" i="2"/>
  <c r="O97" i="2"/>
  <c r="J17" i="2"/>
  <c r="H73" i="2"/>
  <c r="H89" i="2"/>
  <c r="N69" i="2"/>
  <c r="P69" i="2" s="1"/>
  <c r="E73" i="2"/>
  <c r="F21" i="2"/>
  <c r="D101" i="2"/>
  <c r="K89" i="2"/>
  <c r="K73" i="2" s="1"/>
  <c r="G73" i="2"/>
  <c r="C89" i="2"/>
  <c r="C73" i="2" s="1"/>
  <c r="J21" i="2"/>
  <c r="L9" i="2"/>
  <c r="F17" i="2" l="1"/>
  <c r="C53" i="2"/>
  <c r="H53" i="2"/>
  <c r="F41" i="2"/>
  <c r="G101" i="2"/>
  <c r="G53" i="2"/>
  <c r="O53" i="2"/>
  <c r="L97" i="2"/>
  <c r="I21" i="2"/>
  <c r="O73" i="2"/>
  <c r="L89" i="2"/>
  <c r="N89" i="2" s="1"/>
  <c r="P89" i="2" s="1"/>
  <c r="J41" i="2"/>
  <c r="J33" i="2" s="1"/>
  <c r="E53" i="2"/>
  <c r="N9" i="2"/>
  <c r="P9" i="2" s="1"/>
  <c r="D17" i="2"/>
  <c r="K53" i="2"/>
  <c r="M101" i="2"/>
  <c r="N97" i="2" l="1"/>
  <c r="P97" i="2" s="1"/>
  <c r="F33" i="2"/>
  <c r="F13" i="2" s="1"/>
  <c r="I17" i="2"/>
  <c r="D41" i="2"/>
  <c r="D13" i="2" s="1"/>
  <c r="O101" i="2"/>
  <c r="L73" i="2"/>
  <c r="C21" i="2"/>
  <c r="K101" i="2"/>
  <c r="D33" i="2"/>
  <c r="K21" i="2"/>
  <c r="M21" i="2"/>
  <c r="G21" i="2"/>
  <c r="H101" i="2"/>
  <c r="J13" i="2"/>
  <c r="I33" i="2" l="1"/>
  <c r="F93" i="2"/>
  <c r="L53" i="2"/>
  <c r="I41" i="2"/>
  <c r="F57" i="2"/>
  <c r="O17" i="2"/>
  <c r="O21" i="2"/>
  <c r="O41" i="2" s="1"/>
  <c r="E101" i="2"/>
  <c r="J93" i="2"/>
  <c r="C17" i="2"/>
  <c r="I13" i="2"/>
  <c r="N73" i="2"/>
  <c r="P73" i="2" s="1"/>
  <c r="K17" i="2"/>
  <c r="D93" i="2"/>
  <c r="D57" i="2" s="1"/>
  <c r="E21" i="2"/>
  <c r="H21" i="2"/>
  <c r="J57" i="2" l="1"/>
  <c r="K41" i="2"/>
  <c r="L21" i="2"/>
  <c r="N53" i="2"/>
  <c r="P53" i="2" s="1"/>
  <c r="F29" i="2"/>
  <c r="F65" i="2" s="1"/>
  <c r="L101" i="2"/>
  <c r="N101" i="2" s="1"/>
  <c r="P101" i="2" s="1"/>
  <c r="G17" i="2"/>
  <c r="F77" i="2"/>
  <c r="E17" i="2"/>
  <c r="C41" i="2"/>
  <c r="I93" i="2"/>
  <c r="M17" i="2"/>
  <c r="O33" i="2"/>
  <c r="O13" i="2" s="1"/>
  <c r="D77" i="2"/>
  <c r="D29" i="2" s="1"/>
  <c r="D65" i="2" s="1"/>
  <c r="O77" i="2" l="1"/>
  <c r="O93" i="2"/>
  <c r="M41" i="2"/>
  <c r="E33" i="2"/>
  <c r="N21" i="2"/>
  <c r="P21" i="2" s="1"/>
  <c r="E41" i="2"/>
  <c r="I57" i="2"/>
  <c r="G41" i="2"/>
  <c r="H17" i="2"/>
  <c r="C33" i="2"/>
  <c r="L17" i="2"/>
  <c r="L41" i="2" s="1"/>
  <c r="J77" i="2"/>
  <c r="O57" i="2"/>
  <c r="K33" i="2"/>
  <c r="C13" i="2"/>
  <c r="C93" i="2" s="1"/>
  <c r="K13" i="2"/>
  <c r="C29" i="2" l="1"/>
  <c r="C57" i="2"/>
  <c r="I77" i="2"/>
  <c r="I65" i="2" s="1"/>
  <c r="I29" i="2"/>
  <c r="H41" i="2"/>
  <c r="J29" i="2"/>
  <c r="J65" i="2" s="1"/>
  <c r="C77" i="2"/>
  <c r="K57" i="2"/>
  <c r="N17" i="2"/>
  <c r="P17" i="2" s="1"/>
  <c r="E13" i="2"/>
  <c r="E93" i="2" s="1"/>
  <c r="M33" i="2"/>
  <c r="K93" i="2"/>
  <c r="L33" i="2"/>
  <c r="G33" i="2"/>
  <c r="O29" i="2"/>
  <c r="O65" i="2" s="1"/>
  <c r="L93" i="2" l="1"/>
  <c r="E57" i="2"/>
  <c r="E77" i="2" s="1"/>
  <c r="M13" i="2"/>
  <c r="C65" i="2"/>
  <c r="H33" i="2"/>
  <c r="N41" i="2"/>
  <c r="P41" i="2" s="1"/>
  <c r="G13" i="2"/>
  <c r="L13" i="2"/>
  <c r="K77" i="2"/>
  <c r="K29" i="2" s="1"/>
  <c r="K65" i="2" l="1"/>
  <c r="N33" i="2"/>
  <c r="P33" i="2" s="1"/>
  <c r="L57" i="2"/>
  <c r="H13" i="2"/>
  <c r="H93" i="2" s="1"/>
  <c r="E29" i="2"/>
  <c r="E65" i="2" s="1"/>
  <c r="G93" i="2"/>
  <c r="M93" i="2"/>
  <c r="N13" i="2" l="1"/>
  <c r="P13" i="2" s="1"/>
  <c r="N93" i="2"/>
  <c r="P93" i="2" s="1"/>
  <c r="G57" i="2"/>
  <c r="L77" i="2"/>
  <c r="H77" i="2"/>
  <c r="H57" i="2"/>
  <c r="H29" i="2" s="1"/>
  <c r="M57" i="2"/>
  <c r="L65" i="2" l="1"/>
  <c r="N57" i="2"/>
  <c r="P57" i="2" s="1"/>
  <c r="G77" i="2"/>
  <c r="L29" i="2"/>
  <c r="M77" i="2"/>
  <c r="M65" i="2" s="1"/>
  <c r="M29" i="2"/>
  <c r="H65" i="2"/>
  <c r="N77" i="2" l="1"/>
  <c r="P77" i="2" s="1"/>
  <c r="G29" i="2"/>
  <c r="N29" i="2" s="1"/>
  <c r="P29" i="2" s="1"/>
  <c r="G65" i="2"/>
  <c r="N65" i="2" s="1"/>
  <c r="P65" i="2" s="1"/>
  <c r="F81" i="2"/>
  <c r="J81" i="2"/>
  <c r="N81" i="2" l="1"/>
  <c r="P81" i="2" s="1"/>
</calcChain>
</file>

<file path=xl/sharedStrings.xml><?xml version="1.0" encoding="utf-8"?>
<sst xmlns="http://schemas.openxmlformats.org/spreadsheetml/2006/main" count="901" uniqueCount="187">
  <si>
    <t>Reviewer Name</t>
  </si>
  <si>
    <t>Notes/Questions/Concerns
Use this space to indicate any notes, questions, or concerns you have about the application that might give you pause in recommending them for funding</t>
  </si>
  <si>
    <t>Organization Name</t>
  </si>
  <si>
    <t>Cristobal</t>
  </si>
  <si>
    <t>People's Market</t>
  </si>
  <si>
    <t xml:space="preserve">They mentioned the free meals for kids but did not have it stated on the timeline. I also think $500 is a bit too low. I would say the training people how to grow and how to cook is good, but I am not sure about the implementation of those funds. I would at least provide $2000. the other $2000 would have be better structured. </t>
  </si>
  <si>
    <t>Somali Community Self-Management Agency</t>
  </si>
  <si>
    <t>The budget section feels like the costs of both looking &amp; renting land is a big variable when it comes to starting a garden. Looking does not require funds, and I feel that time will be spent doing this work instead of the actual growing and teaching others. 
I do like the food banks and the assistance for food sharing, and I think allocation to these areas would be better. Additionally, connecting them to other organizations, such as People's Market would be amazing, considering that this organization said, "For some reason, we have difficulties getting farmers, as we are a smaller market on the west side of the city, and this would give us the capability to have produce each week." I propose even directing SCSMA to People's Market and then using funds to pay for things to be taught and for a community garden.
Without the community garden, I wonder how much would be needed to supplement their food bank and workshops?</t>
  </si>
  <si>
    <t>Alliance House</t>
  </si>
  <si>
    <t xml:space="preserve">Sounds like they are already have a plot of land or area to put the garden boxes on. Additionally, the working with Red Butte Gardens and Lambert is a good sign that they will have experts assist them in their project. </t>
  </si>
  <si>
    <t>Salt Lake Canning Co</t>
  </si>
  <si>
    <t xml:space="preserve">This is an LLC, I wonder if we are able to grant this money to GULB and have them disperse the funds to Canning Co. Other than that, I think this is a very good use of funds. I would just put 3K to get an even number of funds out. Also, they will have to pay for taxes, so yeah, i think the funds being allocated to GULB would be better. </t>
  </si>
  <si>
    <t>Wasatch Beekeepers Association</t>
  </si>
  <si>
    <t xml:space="preserve">concise use of the funds. I wasn't able to view the uploaded budget, however. I love the existing partners. </t>
  </si>
  <si>
    <t>volunteers of amercia</t>
  </si>
  <si>
    <t xml:space="preserve">I wonder how they can use this funding to buy to from local gardens and farmers, if they aren't doing so. </t>
  </si>
  <si>
    <t>Peace Gardens Int'l Academy</t>
  </si>
  <si>
    <t>excellent.</t>
  </si>
  <si>
    <t>Maddie</t>
  </si>
  <si>
    <t>OFF House</t>
  </si>
  <si>
    <t>Project seems straightforward but not much detail provided. Would want to know more about anticipated impact, service population, and sustainability practices before recommending.</t>
  </si>
  <si>
    <t>The Urban Bee</t>
  </si>
  <si>
    <t>More information needed to understand populations served - no specific groups or neighborhoods mentioned. No obvious connection made with food equity/access in project impact. Community partners are unclear. Budget is not itemized and it's difficult to tell whether this project is feasible with requested amount.</t>
  </si>
  <si>
    <t>Carry the Water</t>
  </si>
  <si>
    <t>Thanks to the applicant for linking resources for further learning.</t>
  </si>
  <si>
    <t>Westminster College</t>
  </si>
  <si>
    <t>Need additional funding beyond microgrant to complete project but have identified other grant opportunities.</t>
  </si>
  <si>
    <t>University of Utah Campus Seed Library</t>
  </si>
  <si>
    <t>Impact focused on U of U community. Estimated number of people served is unclear.</t>
  </si>
  <si>
    <t>The Food Justice Coalition</t>
  </si>
  <si>
    <t>Unclear how success will be measured. Evaluation strategy does not have much detail.</t>
  </si>
  <si>
    <t>Gina</t>
  </si>
  <si>
    <t>Peace Gardens</t>
  </si>
  <si>
    <t>We Say Salam</t>
  </si>
  <si>
    <t>SLC Food Not Bombs</t>
  </si>
  <si>
    <t>Jayhawks</t>
  </si>
  <si>
    <t>New American Goat Club</t>
  </si>
  <si>
    <t>East Central Community Council</t>
  </si>
  <si>
    <t>Vanavil Community Garden</t>
  </si>
  <si>
    <t>Hannah</t>
  </si>
  <si>
    <t>People's Market/9th West Farmers Market</t>
  </si>
  <si>
    <t xml:space="preserve">After reviewing the application, I feel it's unclear where the proposed community garden would be located. They host their markets at Jordan Park, I can't imagine they have a plot of land in the park where they are able to garden? It's clear that the project would be impactful, but I feel like more details are needed to know where the garden would go? Other proposed budget items seem very valuable, albeit different from the proposed garden. </t>
  </si>
  <si>
    <t xml:space="preserve">Somali Community Self Management Agency </t>
  </si>
  <si>
    <t xml:space="preserve">I'm worried that there is a mistake in the "Project Proposal" section - it only includes the mission statement of the organization and not any details regarding their plan (the rest of the application indicates it will be a community garden). Can we reach back out to them to correct the error? The organization clearly does important work, but food production is not a critical part of their mission. Budget lacks some detail. </t>
  </si>
  <si>
    <t xml:space="preserve">Unsure if food production aligns with the organization mission, but it would clearly benefit their clients. </t>
  </si>
  <si>
    <t xml:space="preserve">Application seems perfectly in-line with the goals of this grant program. It is detailed and specific about the organization's goals. One question - the budget includes labor to compensate the applicant who is the primary coordinator. Is this an eligible expense? </t>
  </si>
  <si>
    <t xml:space="preserve">Wasatch Beekeepers Association </t>
  </si>
  <si>
    <t xml:space="preserve">Organization serves Salt Lake Valley, not specifically Salt Lake City - how does that effect their eligibility? Part of their proposal includes funds for educational materials. I can see the benefit - but does this directly impact food production in SLC? </t>
  </si>
  <si>
    <t>Volunteers of America</t>
  </si>
  <si>
    <t xml:space="preserve">Application does not indicate food production or sustainability, but rather that the organization will use their funds to purchase food to then cook meals to feed to their clientele. VOA does amazing work, but this application does not seem to be inline with the goal of the grant program. </t>
  </si>
  <si>
    <t xml:space="preserve">Clear community impact - very large scale project goals compared to other applications. Would like to see the sustainability standards booklet that they mentioned. My only question; could this group raise the funds for this project independently compared to a smaller organization with less community connections? </t>
  </si>
  <si>
    <t>Salt Lake City Food Not Bombs</t>
  </si>
  <si>
    <t>Project proposal is much larger than just this grant amount. Would be interested to hear more about number of people served and number of volunteers supporting this org.</t>
  </si>
  <si>
    <t>Xris</t>
  </si>
  <si>
    <t>would like more direct information on impact.</t>
  </si>
  <si>
    <t>Looking for a quick turnaround to start project.</t>
  </si>
  <si>
    <t>Strong application with a detailed understanding of specific community needs.</t>
  </si>
  <si>
    <t xml:space="preserve">Seems connected to other CG applications, and has funding from a large institution, while mission and application is strong, I'm not sure this meets community demographic preferences. </t>
  </si>
  <si>
    <t>Wasatch Community Gardens</t>
  </si>
  <si>
    <t>Impacted population directly impacts marginalized populations and includes language services</t>
  </si>
  <si>
    <t xml:space="preserve">Project is strong, timeline is feasible, but most funding goes towards paying an employee for the project and not necessarily towards production. While this is important, I want to see more creativity for this funding. </t>
  </si>
  <si>
    <t>Application mentions Muslim community, but the "project impact" section vaguely refers to "marginalized population" without specifics. Would have like to see more detail here and direct impact.</t>
  </si>
  <si>
    <t>Maria</t>
  </si>
  <si>
    <t>JayHawks</t>
  </si>
  <si>
    <t xml:space="preserve">Great application. Even though application has lots of information, I still had to do an online search to better understand population served. budget is creative. </t>
  </si>
  <si>
    <t>This project feels a little vague and broad... I would love to have some more information about where the garden is going to be and who would be responsible for it.  How would this support the breakfast program? The partnerships mentioned are all referred to in the past tense - I'm wondering if they have current partnerships. I do love the emphasis on SNAP access</t>
  </si>
  <si>
    <t>Somali Community Self Management Agency</t>
  </si>
  <si>
    <t>This agency is aligned with, led by, and serves priority populations for this grant program. The concern I have is with the project proposal, which is minimal/vague and doesn't seem to be "shovel ready" - they would be looking for space, which would be needed before funding is recommended.</t>
  </si>
  <si>
    <t>Very brief description of project. Population served is well aligned with grant program</t>
  </si>
  <si>
    <t>Love the plan to create a cooperative and get more people to register their kitchens to contribute. Serves a key population (seniors, low income) with appropriate, local, healthy food.</t>
  </si>
  <si>
    <t>I love the emphasis on education and being a resource for others who are beekeeping in the valley. I would love to see a stronger connection with food equity and access</t>
  </si>
  <si>
    <t>Volunteers of America Utah</t>
  </si>
  <si>
    <t>Clearly connected to grant goals, but would love a bit more information on the evaluation/impact and more of an emphasis on fresh/healthy foods</t>
  </si>
  <si>
    <t>Peace Gardens International Academy</t>
  </si>
  <si>
    <t xml:space="preserve">Very interesting project - great connection to heritage and education. I have some questions about the budget and making sure there are no problems bringing in exotic plants. </t>
  </si>
  <si>
    <t>No apparent connection to food equity or much detail on the project's connection to the grant's goals. Seems to rely on people just absorbing knowledge by seeing the garden, but doesn't have any educational components outlined</t>
  </si>
  <si>
    <t>I like that the group supports local businesses, keep their bees here, and it looks like they have had success in education and involvement of others to support pollinator habitats. However, I don't see a strong connection with the equity goals of the grant program.</t>
  </si>
  <si>
    <t>Excellent. We should fund this.</t>
  </si>
  <si>
    <t>James</t>
  </si>
  <si>
    <t>SLAM Ranch</t>
  </si>
  <si>
    <t>Wonder Arts LLC</t>
  </si>
  <si>
    <t>Granola Girl Gardens</t>
  </si>
  <si>
    <t>Grünhof Greens</t>
  </si>
  <si>
    <t>This applicant significant time and resources in to applying for this grant opportunity. While I don't believe they will score high enough for funding, as a Community grant, I would like to recommend this project for funding under Home Food Production.</t>
  </si>
  <si>
    <t>First United Methodist Church</t>
  </si>
  <si>
    <t>Strong application - main concerns: this is a group that has access to other funding opportunities and they are not yet sure if they will be able to execute the project because they still need about half the funds after this grant. Of course that's not necessarily a great reason to withhold funding because it reinforces a bad cycle</t>
  </si>
  <si>
    <t>This is an excellent proposal and the project is well aligned with the goals of this grant. My only hesitation here is that WCG is a well-established organization that has the ability to secure funding from other sources.</t>
  </si>
  <si>
    <t>Main hesitation is the ability of the U of U to acquire funding from other sources. This seems like a small project within the university, so there is definitely a chance that it could get lost/overlooked. While the connection to the clinics and campus pantry is fantastic, the project feels pretty insular to the U and doesn't seem to have a broader impact for the community outside the folks on the campus - not necessarily an issue, but something that gives me pause to recommend funding it.</t>
  </si>
  <si>
    <t>SLAM also applied for a Home Food Production grant. This project is awesome and would be great to have this model of water system in the valley. I'm unsure of the broader impact on the community for this one, though...</t>
  </si>
  <si>
    <t>The community connections for this project seem very strong. I'm not totally convinced that this is totally aligned with FOOD equity goals, although it is in the broader system/realm of food and nourishment...</t>
  </si>
  <si>
    <t>I love the idea of supporting a new mom-owned farm business by a long term Fairpark resident, but I am a little concerned about whether her understanding of farming as a business is realistic...</t>
  </si>
  <si>
    <t>Grunhof Greens</t>
  </si>
  <si>
    <t>This is an excellent application. Strong equity and accessibility focus for an innovative project. Love the integration of SNAP/WIC into the planning for the business.</t>
  </si>
  <si>
    <t>Just the question of Salt Lake City boundaries...</t>
  </si>
  <si>
    <t>Karina</t>
  </si>
  <si>
    <t xml:space="preserve">Granola Girl Garden </t>
  </si>
  <si>
    <t>SLAM ranch</t>
  </si>
  <si>
    <t>Grunhog Greens</t>
  </si>
  <si>
    <t>I have a lot of questions about what the project proposal actually is here... Seems like they have a lot going on, but it's not clear to me how they plan to accomplish their goals. They do have a strong emphasis on supporting the priority populations of this grant</t>
  </si>
  <si>
    <t>Seems like a well established group doing good work. I wouldn't recommend funding the garden class portion of the project, since that isn't well outlined and carries liability questions, etc. Maybe explore partial funding for one of the sub projects mentioned</t>
  </si>
  <si>
    <t>Cross check with Home Food Production grant for Jayhawks</t>
  </si>
  <si>
    <t>Food Justice Coalition</t>
  </si>
  <si>
    <t>Reviewer</t>
  </si>
  <si>
    <t>Proposal</t>
  </si>
  <si>
    <t>Impact</t>
  </si>
  <si>
    <t>Sustainability</t>
  </si>
  <si>
    <t>Budget</t>
  </si>
  <si>
    <t>Recommendation</t>
  </si>
  <si>
    <t>TOTAL</t>
  </si>
  <si>
    <t>Timeline</t>
  </si>
  <si>
    <t>Mission</t>
  </si>
  <si>
    <t>Leadership</t>
  </si>
  <si>
    <t>Population</t>
  </si>
  <si>
    <t>Success</t>
  </si>
  <si>
    <t>Evaluation</t>
  </si>
  <si>
    <t>Partnerships</t>
  </si>
  <si>
    <t>Recommend</t>
  </si>
  <si>
    <t>Requested Funds</t>
  </si>
  <si>
    <t>Remaining</t>
  </si>
  <si>
    <t>Sustain</t>
  </si>
  <si>
    <t>Partner</t>
  </si>
  <si>
    <t>Eval</t>
  </si>
  <si>
    <t>Project</t>
  </si>
  <si>
    <t>Score</t>
  </si>
  <si>
    <t>%total</t>
  </si>
  <si>
    <t>REQUEST</t>
  </si>
  <si>
    <t>FUND</t>
  </si>
  <si>
    <t>Average</t>
  </si>
  <si>
    <t>Multiplier to 4</t>
  </si>
  <si>
    <t xml:space="preserve">Granola Girl Gardens </t>
  </si>
  <si>
    <t>HFP Total</t>
  </si>
  <si>
    <t>Organization</t>
  </si>
  <si>
    <t>Project Summary</t>
  </si>
  <si>
    <t>Westside; low income; elderly</t>
  </si>
  <si>
    <t>Establish a raised bed garden to provide the market with more consistent produce; support the free breakfast for kids program; educational efforts</t>
  </si>
  <si>
    <t>Start a farming program for their clients; offer gardening stipends to the families they serve</t>
  </si>
  <si>
    <t>Refugees - various countries</t>
  </si>
  <si>
    <t>Adults with severe and persistent mental illness; low income; unhoused</t>
  </si>
  <si>
    <t xml:space="preserve">Equipment upgrades, permits, labor for food preservation equipment to process fruit (GULB), can, and donate </t>
  </si>
  <si>
    <t>Low income; senior citizens</t>
  </si>
  <si>
    <t>Collectively owned beekeeping equipment and educational materials</t>
  </si>
  <si>
    <t>Salt Lake Valley/City; schools</t>
  </si>
  <si>
    <t>Homelessness; addiction; mental illness</t>
  </si>
  <si>
    <t>Purchase ingredients for meal service for the Women's Resource Center or Youth Resource Center</t>
  </si>
  <si>
    <t>All listed - diverse groups</t>
  </si>
  <si>
    <t>Target Populations</t>
  </si>
  <si>
    <t>Rebuild a chicken coop/shed and beehives at the Outreach Community Garden; establish a youth garden; support garden cooperative to help people participate and learn</t>
  </si>
  <si>
    <t>Utah's cultural/nation groups; people with disabilities; specific focus on African cultural groups</t>
  </si>
  <si>
    <t>A modular educational black (African Identified) artist designed edible plant mosaic living wall comprising culinary plants indigenous to Africa and African diaspora regions</t>
  </si>
  <si>
    <t>Refugee youth of Eastern and North African descent/New American youth</t>
  </si>
  <si>
    <t>Diverse Muslim community; low income; welcome to non-Muslim families; homeless</t>
  </si>
  <si>
    <t>Low income/living in poverty; unsheltered; BIPOC; LGBTQIA+</t>
  </si>
  <si>
    <t xml:space="preserve">Equipment to support current food distribution efforts; transportation costs/compensation for delivered meals; start a garden to support Community Fridge/Pantry (equipment, water); offer garden education classes </t>
  </si>
  <si>
    <t>BIPOC; LGBTQIA+; Ballpark neighborhood; youth; immigrants; people with deep cultural food relationships</t>
  </si>
  <si>
    <t>Support the rebuild of a yard-share style community garden focused on producing and sharing culturally relevant and important foods</t>
  </si>
  <si>
    <t>Westside; communities of color; under-resourced people</t>
  </si>
  <si>
    <t>Provide educational workshops around healthy food; support the community shed for garden tool sharing; garden mural; build a hoophouse to extend growing season</t>
  </si>
  <si>
    <t>5000/250</t>
  </si>
  <si>
    <t>K-12 students; low income; those experiencing homelessness</t>
  </si>
  <si>
    <t>Support "Free Lunch" program to provide healthy, nutrient dense meals and dry meal kits to those facing hunger; supports about 2,000 meals and funds for the program for 3 months</t>
  </si>
  <si>
    <t>Mid/low income; historically underserved and majority Latinx community</t>
  </si>
  <si>
    <t>Build a watering system that captures rain/well water on their cooperative demonstration garden/farm/permaculture site; build an insulated produce pantry for the neighborhood</t>
  </si>
  <si>
    <t>Women, children, LGBTQ+ community in Rose Park</t>
  </si>
  <si>
    <t>Support free community herbal medicine classes with equipment and educational materials</t>
  </si>
  <si>
    <t>Westside - Fairpark, Rose Park; low income</t>
  </si>
  <si>
    <t>Start up funding for a new farm including business license, farmers market booth, hoop house, packaging, organic certification course</t>
  </si>
  <si>
    <t xml:space="preserve">Scale up production of a microgreen business through converting a shed into an indoor "vertical farm"; focused on accessibility of easy, year-round nutrition; supportive employment for neurodiverse </t>
  </si>
  <si>
    <t>Westside; those with executive function limits, disabilities, overworked/undersupported; queer affirming; specific health needs; poverty/low income; Indigenous folks</t>
  </si>
  <si>
    <t>Downtown area; homeless; diverse downtown professionals</t>
  </si>
  <si>
    <t>Expand the herb garden and be able to provide individual plots to neighbors and members; grow vegetables to share</t>
  </si>
  <si>
    <t>Diverse mixture of people including LGBT</t>
  </si>
  <si>
    <t>Build a hoop house for extending growing season in perennial garden; support irrigation system and vertical gardening</t>
  </si>
  <si>
    <t>Support "Diversity Dinners" program - free and culturally nurturing meals shared with communities in SLC.</t>
  </si>
  <si>
    <t>Various neighborhoods in SLC</t>
  </si>
  <si>
    <t>Support beehive management expenses</t>
  </si>
  <si>
    <t>Queer, Trans, Two Spirit, Black, Indigenous, and People of Color; living in poverty; children and elders</t>
  </si>
  <si>
    <t>Support the Indigenous Healing Garden project - soil remediation, community workshops, food purchases, labor, garden tools/supplies</t>
  </si>
  <si>
    <t>Help to fund a hoophouse to extend production season in campus garden to support education and on-campus basic needs pantry</t>
  </si>
  <si>
    <t>Students; BIPOC; LGBTQIA+; low/moderate income; people with disabilities, youth, nontraditional students; first generation students</t>
  </si>
  <si>
    <t>Diverse backgrounds; Hispanic/Latinx community members; refugees; women experiencing homelessness; children/families living in poverty; Westside</t>
  </si>
  <si>
    <t>Support expanding the Sabores de mi Patria program - bilingual workshops in Spanish/English in partnership with Artes de Mexico en Utah; establishing a "Families as Teachers" mentorship program component to facilitate workshops in other locations (schools, community spaces)</t>
  </si>
  <si>
    <t>U of U students, staff, faculty; Campus food pantry</t>
  </si>
  <si>
    <t>Support the seed library and provide educational opportunities to teach about seed saving; outreach efforts; compensation for an employee to run the program</t>
  </si>
  <si>
    <t>Start a garden (raised beds) for their members</t>
  </si>
  <si>
    <t>Support New American youth in learning about goat husbandry for meat production (culturally relevant food for many of their families) and developing leadership and teamwork skills through 4-H program</t>
  </si>
  <si>
    <t>Request</t>
  </si>
  <si>
    <t>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</si>
</sst>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color rgb="FF000000"/>
      <name val="Arial"/>
      <scheme val="minor"/>
    </font>
    <font>
      <sz val="10"/>
      <color theme="1"/>
      <name val="Arial"/>
      <scheme val="minor"/>
    </font>
    <font>
      <sz val="10"/>
      <color rgb="FF000000"/>
      <name val="Arial"/>
      <scheme val="minor"/>
    </font>
    <font>
      <b/>
      <sz val="10"/>
      <color rgb="FF000000"/>
      <name val="Arial"/>
      <family val="2"/>
      <scheme val="minor"/>
    </font>
    <font>
      <b/>
      <sz val="10"/>
      <color theme="1"/>
      <name val="Arial"/>
      <family val="2"/>
      <scheme val="minor"/>
    </font>
    <font>
      <sz val="10"/>
      <color theme="1"/>
      <name val="Arial"/>
      <family val="2"/>
      <scheme val="minor"/>
    </font>
    <font>
      <sz val="10"/>
      <color rgb="FF000000"/>
      <name val="Arial"/>
      <family val="2"/>
      <scheme val="minor"/>
    </font>
    <font>
      <b/>
      <sz val="12"/>
      <color rgb="FF000000"/>
      <name val="Arial"/>
      <family val="2"/>
      <scheme val="minor"/>
    </font>
    <font>
      <sz val="12"/>
      <color rgb="FF000000"/>
      <name val="Arial"/>
      <family val="2"/>
      <scheme val="minor"/>
    </font>
  </fonts>
  <fills count="17">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0.149998474074526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1"/>
        <bgColor indexed="64"/>
      </patternFill>
    </fill>
    <fill>
      <patternFill patternType="solid">
        <fgColor rgb="FFFFFFFF"/>
        <bgColor indexed="64"/>
      </patternFill>
    </fill>
    <fill>
      <patternFill patternType="solid">
        <fgColor rgb="FFEEF7E3"/>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2" tint="-0.34998626667073579"/>
        <bgColor indexed="64"/>
      </patternFill>
    </fill>
    <fill>
      <patternFill patternType="solid">
        <fgColor theme="0"/>
        <bgColor indexed="64"/>
      </patternFill>
    </fill>
  </fills>
  <borders count="2">
    <border>
      <left/>
      <right/>
      <top/>
      <bottom/>
      <diagonal/>
    </border>
    <border>
      <left/>
      <right/>
      <top style="thin">
        <color indexed="64"/>
      </top>
      <bottom/>
      <diagonal/>
    </border>
  </borders>
  <cellStyleXfs count="2">
    <xf numFmtId="0" fontId="0" fillId="0" borderId="0"/>
    <xf numFmtId="9" fontId="2" fillId="0" borderId="0" applyFont="0" applyFill="0" applyBorder="0" applyAlignment="0" applyProtection="0"/>
  </cellStyleXfs>
  <cellXfs count="108">
    <xf numFmtId="0" fontId="0" fillId="0" borderId="0" xfId="0"/>
    <xf numFmtId="0" fontId="1" fillId="0" borderId="0" xfId="0" applyFont="1"/>
    <xf numFmtId="0" fontId="1" fillId="0" borderId="0" xfId="0" applyFont="1" applyAlignment="1">
      <alignment horizontal="center"/>
    </xf>
    <xf numFmtId="0" fontId="1" fillId="2" borderId="0" xfId="0" applyFont="1" applyFill="1"/>
    <xf numFmtId="0" fontId="0" fillId="2" borderId="0" xfId="0" applyFill="1"/>
    <xf numFmtId="0" fontId="1" fillId="2" borderId="0" xfId="0" applyFont="1" applyFill="1" applyAlignment="1">
      <alignment horizontal="center"/>
    </xf>
    <xf numFmtId="0" fontId="0" fillId="0" borderId="0" xfId="0"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4" fillId="6" borderId="0" xfId="0" applyFont="1" applyFill="1"/>
    <xf numFmtId="0" fontId="4" fillId="6" borderId="0" xfId="0" applyFont="1" applyFill="1" applyAlignment="1">
      <alignment horizontal="center"/>
    </xf>
    <xf numFmtId="0" fontId="3" fillId="6" borderId="0" xfId="0" applyFont="1" applyFill="1"/>
    <xf numFmtId="0" fontId="3" fillId="7" borderId="0" xfId="0" applyFont="1" applyFill="1"/>
    <xf numFmtId="0" fontId="3" fillId="6" borderId="0" xfId="0" applyFont="1" applyFill="1" applyAlignment="1">
      <alignment horizontal="center"/>
    </xf>
    <xf numFmtId="0" fontId="4" fillId="8" borderId="0" xfId="0" applyFont="1" applyFill="1" applyAlignment="1">
      <alignment horizontal="center"/>
    </xf>
    <xf numFmtId="0" fontId="4" fillId="8" borderId="0" xfId="0" applyFont="1" applyFill="1"/>
    <xf numFmtId="0" fontId="3" fillId="8" borderId="0" xfId="0" applyFont="1" applyFill="1"/>
    <xf numFmtId="0" fontId="1" fillId="3" borderId="0" xfId="0" applyFont="1" applyFill="1"/>
    <xf numFmtId="0" fontId="1" fillId="5" borderId="0" xfId="0" applyFont="1" applyFill="1"/>
    <xf numFmtId="0" fontId="0" fillId="3" borderId="0" xfId="0" applyFill="1"/>
    <xf numFmtId="0" fontId="0" fillId="9" borderId="0" xfId="0" applyFill="1"/>
    <xf numFmtId="0" fontId="0" fillId="5" borderId="0" xfId="0" applyFill="1"/>
    <xf numFmtId="0" fontId="6" fillId="10" borderId="0" xfId="0" applyFont="1" applyFill="1"/>
    <xf numFmtId="0" fontId="6" fillId="11" borderId="0" xfId="0" applyFont="1" applyFill="1"/>
    <xf numFmtId="0" fontId="0" fillId="3" borderId="0" xfId="0" applyFill="1" applyAlignment="1">
      <alignment horizontal="center"/>
    </xf>
    <xf numFmtId="2" fontId="0" fillId="0" borderId="0" xfId="0" applyNumberFormat="1" applyAlignment="1">
      <alignment horizontal="center"/>
    </xf>
    <xf numFmtId="0" fontId="3" fillId="0" borderId="0" xfId="0" applyFont="1" applyAlignment="1">
      <alignment horizontal="center"/>
    </xf>
    <xf numFmtId="0" fontId="3" fillId="3" borderId="0" xfId="0" applyFont="1" applyFill="1" applyAlignment="1">
      <alignment horizontal="center"/>
    </xf>
    <xf numFmtId="0" fontId="0" fillId="8" borderId="0" xfId="0" applyFill="1"/>
    <xf numFmtId="0" fontId="0" fillId="8" borderId="0" xfId="0" applyFill="1" applyAlignment="1">
      <alignment horizontal="center"/>
    </xf>
    <xf numFmtId="0" fontId="0" fillId="2" borderId="0" xfId="0" applyFill="1" applyAlignment="1">
      <alignment horizontal="center"/>
    </xf>
    <xf numFmtId="0" fontId="0" fillId="12" borderId="0" xfId="0" applyFill="1"/>
    <xf numFmtId="0" fontId="0" fillId="12" borderId="0" xfId="0" applyFill="1" applyAlignment="1">
      <alignment horizontal="center"/>
    </xf>
    <xf numFmtId="0" fontId="3" fillId="13" borderId="0" xfId="0" applyFont="1" applyFill="1" applyAlignment="1">
      <alignment horizontal="center"/>
    </xf>
    <xf numFmtId="0" fontId="1" fillId="14" borderId="0" xfId="0" applyFont="1" applyFill="1" applyAlignment="1">
      <alignment horizontal="center"/>
    </xf>
    <xf numFmtId="0" fontId="1" fillId="4" borderId="0" xfId="0" applyFont="1" applyFill="1"/>
    <xf numFmtId="0" fontId="0" fillId="4" borderId="0" xfId="0" applyFill="1"/>
    <xf numFmtId="0" fontId="1" fillId="12" borderId="0" xfId="0" applyFont="1" applyFill="1"/>
    <xf numFmtId="0" fontId="1" fillId="8" borderId="0" xfId="0" applyFont="1" applyFill="1"/>
    <xf numFmtId="0" fontId="1" fillId="7" borderId="0" xfId="0" applyFont="1" applyFill="1"/>
    <xf numFmtId="0" fontId="0" fillId="7" borderId="0" xfId="0" applyFill="1"/>
    <xf numFmtId="0" fontId="1" fillId="14" borderId="0" xfId="0" applyFont="1" applyFill="1"/>
    <xf numFmtId="0" fontId="0" fillId="14" borderId="0" xfId="0" applyFill="1"/>
    <xf numFmtId="0" fontId="0" fillId="5" borderId="0" xfId="0" applyFill="1" applyAlignment="1">
      <alignment horizontal="center"/>
    </xf>
    <xf numFmtId="0" fontId="3" fillId="8" borderId="0" xfId="0" applyFont="1" applyFill="1" applyAlignment="1">
      <alignment horizontal="center"/>
    </xf>
    <xf numFmtId="164" fontId="0" fillId="0" borderId="0" xfId="1" applyNumberFormat="1" applyFont="1" applyAlignment="1">
      <alignment horizontal="center"/>
    </xf>
    <xf numFmtId="0" fontId="5" fillId="0" borderId="0" xfId="0" applyFont="1"/>
    <xf numFmtId="164" fontId="0" fillId="0" borderId="0" xfId="1" applyNumberFormat="1" applyFont="1" applyFill="1" applyAlignment="1">
      <alignment horizontal="center"/>
    </xf>
    <xf numFmtId="0" fontId="3" fillId="7" borderId="0" xfId="0" applyFont="1" applyFill="1" applyAlignment="1">
      <alignment wrapText="1"/>
    </xf>
    <xf numFmtId="0" fontId="3" fillId="7" borderId="0" xfId="0" applyFont="1" applyFill="1" applyAlignment="1">
      <alignment horizontal="center" wrapText="1"/>
    </xf>
    <xf numFmtId="0" fontId="6" fillId="7" borderId="0" xfId="0" applyFont="1" applyFill="1"/>
    <xf numFmtId="0" fontId="4" fillId="7" borderId="0" xfId="0" applyFont="1" applyFill="1" applyAlignment="1">
      <alignment horizontal="center"/>
    </xf>
    <xf numFmtId="0" fontId="4" fillId="7" borderId="0" xfId="0" applyFont="1" applyFill="1"/>
    <xf numFmtId="0" fontId="1" fillId="15" borderId="0" xfId="0" applyFont="1" applyFill="1" applyAlignment="1">
      <alignment horizontal="center"/>
    </xf>
    <xf numFmtId="0" fontId="3" fillId="14" borderId="0" xfId="0" applyFont="1" applyFill="1" applyAlignment="1">
      <alignment horizontal="center"/>
    </xf>
    <xf numFmtId="0" fontId="0" fillId="14" borderId="0" xfId="0" applyFill="1" applyAlignment="1">
      <alignment horizontal="center"/>
    </xf>
    <xf numFmtId="2" fontId="3" fillId="14" borderId="0" xfId="0" applyNumberFormat="1" applyFont="1" applyFill="1" applyAlignment="1">
      <alignment horizontal="center"/>
    </xf>
    <xf numFmtId="2" fontId="0" fillId="14" borderId="0" xfId="0" applyNumberFormat="1" applyFill="1" applyAlignment="1">
      <alignment horizontal="center"/>
    </xf>
    <xf numFmtId="2" fontId="3" fillId="0" borderId="0" xfId="0" applyNumberFormat="1" applyFont="1" applyAlignment="1">
      <alignment horizontal="center"/>
    </xf>
    <xf numFmtId="0" fontId="1" fillId="7" borderId="0" xfId="0" applyFont="1" applyFill="1" applyAlignment="1">
      <alignment horizontal="center"/>
    </xf>
    <xf numFmtId="0" fontId="3" fillId="7" borderId="0" xfId="0" applyFont="1" applyFill="1" applyAlignment="1">
      <alignment horizontal="center"/>
    </xf>
    <xf numFmtId="0" fontId="0" fillId="7" borderId="0" xfId="0" applyFill="1" applyAlignment="1">
      <alignment horizontal="center"/>
    </xf>
    <xf numFmtId="2" fontId="3" fillId="7" borderId="0" xfId="0" applyNumberFormat="1" applyFont="1" applyFill="1" applyAlignment="1">
      <alignment horizontal="center"/>
    </xf>
    <xf numFmtId="2" fontId="0" fillId="7" borderId="0" xfId="0" applyNumberFormat="1" applyFill="1" applyAlignment="1">
      <alignment horizontal="center"/>
    </xf>
    <xf numFmtId="0" fontId="1" fillId="8" borderId="0" xfId="0" applyFont="1" applyFill="1" applyAlignment="1">
      <alignment horizontal="center"/>
    </xf>
    <xf numFmtId="2" fontId="3" fillId="8" borderId="0" xfId="0" applyNumberFormat="1" applyFont="1" applyFill="1" applyAlignment="1">
      <alignment horizontal="center"/>
    </xf>
    <xf numFmtId="2" fontId="0" fillId="8" borderId="0" xfId="0" applyNumberFormat="1" applyFill="1" applyAlignment="1">
      <alignment horizontal="center"/>
    </xf>
    <xf numFmtId="0" fontId="1" fillId="12" borderId="0" xfId="0" applyFont="1" applyFill="1" applyAlignment="1">
      <alignment horizontal="center"/>
    </xf>
    <xf numFmtId="0" fontId="3" fillId="12" borderId="0" xfId="0" applyFont="1" applyFill="1" applyAlignment="1">
      <alignment horizontal="center"/>
    </xf>
    <xf numFmtId="2" fontId="3" fillId="12" borderId="0" xfId="0" applyNumberFormat="1" applyFont="1" applyFill="1" applyAlignment="1">
      <alignment horizontal="center"/>
    </xf>
    <xf numFmtId="2" fontId="0" fillId="12" borderId="0" xfId="0" applyNumberFormat="1" applyFill="1" applyAlignment="1">
      <alignment horizontal="center"/>
    </xf>
    <xf numFmtId="0" fontId="1" fillId="3" borderId="0" xfId="0" applyFont="1" applyFill="1" applyAlignment="1">
      <alignment horizontal="center"/>
    </xf>
    <xf numFmtId="2" fontId="3" fillId="3" borderId="0" xfId="0" applyNumberFormat="1" applyFont="1" applyFill="1" applyAlignment="1">
      <alignment horizontal="center"/>
    </xf>
    <xf numFmtId="2" fontId="0" fillId="3" borderId="0" xfId="0" applyNumberFormat="1" applyFill="1" applyAlignment="1">
      <alignment horizontal="center"/>
    </xf>
    <xf numFmtId="0" fontId="3" fillId="5" borderId="0" xfId="0" applyFont="1" applyFill="1" applyAlignment="1">
      <alignment horizontal="center"/>
    </xf>
    <xf numFmtId="2" fontId="3" fillId="5" borderId="0" xfId="0" applyNumberFormat="1" applyFont="1" applyFill="1" applyAlignment="1">
      <alignment horizontal="center"/>
    </xf>
    <xf numFmtId="2" fontId="0" fillId="5" borderId="0" xfId="0" applyNumberFormat="1" applyFill="1" applyAlignment="1">
      <alignment horizontal="center"/>
    </xf>
    <xf numFmtId="0" fontId="3" fillId="2" borderId="0" xfId="0" applyFont="1" applyFill="1" applyAlignment="1">
      <alignment horizontal="center"/>
    </xf>
    <xf numFmtId="2" fontId="3" fillId="2" borderId="0" xfId="0" applyNumberFormat="1" applyFont="1" applyFill="1" applyAlignment="1">
      <alignment horizontal="center"/>
    </xf>
    <xf numFmtId="2" fontId="0" fillId="2" borderId="0" xfId="0" applyNumberFormat="1" applyFill="1" applyAlignment="1">
      <alignment horizontal="center"/>
    </xf>
    <xf numFmtId="0" fontId="3" fillId="4" borderId="0" xfId="0" applyFont="1" applyFill="1" applyAlignment="1">
      <alignment horizontal="center"/>
    </xf>
    <xf numFmtId="0" fontId="0" fillId="4" borderId="0" xfId="0" applyFill="1" applyAlignment="1">
      <alignment horizontal="center"/>
    </xf>
    <xf numFmtId="2" fontId="3" fillId="4" borderId="0" xfId="0" applyNumberFormat="1" applyFont="1" applyFill="1" applyAlignment="1">
      <alignment horizontal="center"/>
    </xf>
    <xf numFmtId="2" fontId="0" fillId="4" borderId="0" xfId="0" applyNumberFormat="1" applyFill="1" applyAlignment="1">
      <alignment horizontal="center"/>
    </xf>
    <xf numFmtId="0" fontId="0" fillId="15" borderId="0" xfId="0" applyFill="1" applyAlignment="1">
      <alignment horizontal="center"/>
    </xf>
    <xf numFmtId="0" fontId="0" fillId="0" borderId="1" xfId="0" applyBorder="1"/>
    <xf numFmtId="0" fontId="0" fillId="0" borderId="1" xfId="0" applyBorder="1" applyAlignment="1">
      <alignment horizontal="center"/>
    </xf>
    <xf numFmtId="164" fontId="0" fillId="0" borderId="1" xfId="1" applyNumberFormat="1" applyFont="1" applyBorder="1" applyAlignment="1">
      <alignment horizontal="center"/>
    </xf>
    <xf numFmtId="164" fontId="0" fillId="0" borderId="1" xfId="1" applyNumberFormat="1" applyFont="1" applyFill="1" applyBorder="1" applyAlignment="1">
      <alignment horizontal="center"/>
    </xf>
    <xf numFmtId="164" fontId="0" fillId="0" borderId="0" xfId="1" applyNumberFormat="1" applyFont="1" applyFill="1" applyBorder="1" applyAlignment="1">
      <alignment horizontal="center"/>
    </xf>
    <xf numFmtId="0" fontId="0" fillId="0" borderId="0" xfId="0" applyAlignment="1">
      <alignment vertical="center"/>
    </xf>
    <xf numFmtId="0" fontId="6" fillId="0" borderId="0" xfId="0" applyFont="1" applyAlignment="1">
      <alignment vertical="center" wrapText="1"/>
    </xf>
    <xf numFmtId="0" fontId="0" fillId="0" borderId="0" xfId="0" applyAlignment="1">
      <alignment horizontal="center" vertical="center"/>
    </xf>
    <xf numFmtId="0" fontId="0" fillId="3" borderId="0" xfId="0" applyFill="1" applyAlignment="1">
      <alignment vertical="center"/>
    </xf>
    <xf numFmtId="0" fontId="6" fillId="3" borderId="0" xfId="0" applyFont="1" applyFill="1" applyAlignment="1">
      <alignment vertical="center" wrapText="1"/>
    </xf>
    <xf numFmtId="0" fontId="0" fillId="3" borderId="0" xfId="0" applyFill="1" applyAlignment="1">
      <alignment horizontal="center" vertical="center"/>
    </xf>
    <xf numFmtId="0" fontId="6" fillId="3" borderId="0" xfId="0" applyFont="1" applyFill="1" applyAlignment="1">
      <alignment vertical="center"/>
    </xf>
    <xf numFmtId="0" fontId="6" fillId="3" borderId="0" xfId="0" applyFont="1" applyFill="1" applyAlignment="1">
      <alignment horizontal="center" vertical="center"/>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6" borderId="0" xfId="0" applyFill="1"/>
    <xf numFmtId="0" fontId="0" fillId="16" borderId="0" xfId="0" applyFill="1"/>
    <xf numFmtId="0" fontId="4" fillId="16" borderId="0" xfId="0" applyFont="1" applyFill="1" applyAlignment="1">
      <alignment horizontal="center"/>
    </xf>
    <xf numFmtId="0" fontId="7" fillId="13" borderId="0" xfId="0" applyFont="1" applyFill="1" applyAlignment="1">
      <alignment vertical="center"/>
    </xf>
    <xf numFmtId="0" fontId="7" fillId="13" borderId="0" xfId="0" applyFont="1" applyFill="1" applyAlignment="1">
      <alignment vertical="center" wrapText="1"/>
    </xf>
    <xf numFmtId="0" fontId="7" fillId="13" borderId="0" xfId="0" applyFont="1" applyFill="1" applyAlignment="1">
      <alignment horizontal="center" vertical="center"/>
    </xf>
    <xf numFmtId="0" fontId="8" fillId="13" borderId="0" xfId="0" applyFont="1" applyFill="1" applyAlignment="1">
      <alignmen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92196-F6A0-4AE6-89CB-7FFE2410B454}">
  <dimension ref="A1:D26"/>
  <sheetViews>
    <sheetView workbookViewId="0">
      <selection activeCell="E2" sqref="E2"/>
    </sheetView>
  </sheetViews>
  <sheetFormatPr defaultRowHeight="12.75" x14ac:dyDescent="0.35"/>
  <cols>
    <col min="1" max="1" width="37.59765625" style="90" bestFit="1" customWidth="1"/>
    <col min="2" max="2" width="47.9296875" style="98" customWidth="1"/>
    <col min="3" max="3" width="29.6640625" style="98" customWidth="1"/>
    <col min="4" max="4" width="18.73046875" style="92" bestFit="1" customWidth="1"/>
    <col min="5" max="16384" width="9.06640625" style="90"/>
  </cols>
  <sheetData>
    <row r="1" spans="1:4" s="107" customFormat="1" ht="15" x14ac:dyDescent="0.35">
      <c r="A1" s="104" t="s">
        <v>131</v>
      </c>
      <c r="B1" s="105" t="s">
        <v>132</v>
      </c>
      <c r="C1" s="105" t="s">
        <v>145</v>
      </c>
      <c r="D1" s="106" t="s">
        <v>117</v>
      </c>
    </row>
    <row r="2" spans="1:4" ht="38.25" x14ac:dyDescent="0.35">
      <c r="A2" s="90" t="s">
        <v>8</v>
      </c>
      <c r="B2" s="91" t="s">
        <v>183</v>
      </c>
      <c r="C2" s="91" t="s">
        <v>137</v>
      </c>
      <c r="D2" s="92">
        <v>1500</v>
      </c>
    </row>
    <row r="3" spans="1:4" s="93" customFormat="1" ht="51" x14ac:dyDescent="0.35">
      <c r="A3" s="93" t="s">
        <v>23</v>
      </c>
      <c r="B3" s="94" t="s">
        <v>176</v>
      </c>
      <c r="C3" s="94" t="s">
        <v>175</v>
      </c>
      <c r="D3" s="95">
        <v>5000</v>
      </c>
    </row>
    <row r="4" spans="1:4" ht="51" x14ac:dyDescent="0.35">
      <c r="A4" s="90" t="s">
        <v>37</v>
      </c>
      <c r="B4" s="91" t="s">
        <v>146</v>
      </c>
      <c r="C4" s="91" t="s">
        <v>144</v>
      </c>
      <c r="D4" s="92">
        <v>5000</v>
      </c>
    </row>
    <row r="5" spans="1:4" s="93" customFormat="1" ht="38.25" x14ac:dyDescent="0.35">
      <c r="A5" s="93" t="s">
        <v>84</v>
      </c>
      <c r="B5" s="94" t="s">
        <v>169</v>
      </c>
      <c r="C5" s="94" t="s">
        <v>168</v>
      </c>
      <c r="D5" s="95">
        <v>5000</v>
      </c>
    </row>
    <row r="6" spans="1:4" ht="51" x14ac:dyDescent="0.35">
      <c r="A6" s="90" t="s">
        <v>101</v>
      </c>
      <c r="B6" s="91" t="s">
        <v>159</v>
      </c>
      <c r="C6" s="91" t="s">
        <v>158</v>
      </c>
      <c r="D6" s="92">
        <v>5000</v>
      </c>
    </row>
    <row r="7" spans="1:4" s="93" customFormat="1" ht="38.25" x14ac:dyDescent="0.35">
      <c r="A7" s="96" t="s">
        <v>129</v>
      </c>
      <c r="B7" s="94" t="s">
        <v>165</v>
      </c>
      <c r="C7" s="94" t="s">
        <v>164</v>
      </c>
      <c r="D7" s="95">
        <v>5000</v>
      </c>
    </row>
    <row r="8" spans="1:4" ht="76.5" x14ac:dyDescent="0.35">
      <c r="A8" s="90" t="s">
        <v>91</v>
      </c>
      <c r="B8" s="91" t="s">
        <v>166</v>
      </c>
      <c r="C8" s="91" t="s">
        <v>167</v>
      </c>
      <c r="D8" s="92">
        <v>5000</v>
      </c>
    </row>
    <row r="9" spans="1:4" s="93" customFormat="1" ht="51" x14ac:dyDescent="0.35">
      <c r="A9" s="93" t="s">
        <v>35</v>
      </c>
      <c r="B9" s="94" t="s">
        <v>156</v>
      </c>
      <c r="C9" s="94" t="s">
        <v>155</v>
      </c>
      <c r="D9" s="97" t="s">
        <v>157</v>
      </c>
    </row>
    <row r="10" spans="1:4" ht="51" x14ac:dyDescent="0.35">
      <c r="A10" s="90" t="s">
        <v>36</v>
      </c>
      <c r="B10" s="91" t="s">
        <v>184</v>
      </c>
      <c r="C10" s="91" t="s">
        <v>149</v>
      </c>
      <c r="D10" s="92">
        <v>4475</v>
      </c>
    </row>
    <row r="11" spans="1:4" s="93" customFormat="1" ht="38.25" x14ac:dyDescent="0.35">
      <c r="A11" s="93" t="s">
        <v>19</v>
      </c>
      <c r="B11" s="94" t="s">
        <v>171</v>
      </c>
      <c r="C11" s="94" t="s">
        <v>170</v>
      </c>
      <c r="D11" s="95">
        <v>3200</v>
      </c>
    </row>
    <row r="12" spans="1:4" ht="51" x14ac:dyDescent="0.35">
      <c r="A12" s="90" t="s">
        <v>73</v>
      </c>
      <c r="B12" s="91" t="s">
        <v>148</v>
      </c>
      <c r="C12" s="91" t="s">
        <v>147</v>
      </c>
      <c r="D12" s="92">
        <v>5000</v>
      </c>
    </row>
    <row r="13" spans="1:4" s="93" customFormat="1" ht="38.25" x14ac:dyDescent="0.35">
      <c r="A13" s="93" t="s">
        <v>40</v>
      </c>
      <c r="B13" s="94" t="s">
        <v>134</v>
      </c>
      <c r="C13" s="94" t="s">
        <v>133</v>
      </c>
      <c r="D13" s="95">
        <v>4000</v>
      </c>
    </row>
    <row r="14" spans="1:4" ht="25.5" x14ac:dyDescent="0.35">
      <c r="A14" s="90" t="s">
        <v>10</v>
      </c>
      <c r="B14" s="91" t="s">
        <v>138</v>
      </c>
      <c r="C14" s="91" t="s">
        <v>139</v>
      </c>
      <c r="D14" s="92">
        <v>2835</v>
      </c>
    </row>
    <row r="15" spans="1:4" s="93" customFormat="1" ht="51" x14ac:dyDescent="0.35">
      <c r="A15" s="93" t="s">
        <v>96</v>
      </c>
      <c r="B15" s="94" t="s">
        <v>161</v>
      </c>
      <c r="C15" s="94" t="s">
        <v>160</v>
      </c>
      <c r="D15" s="97" t="s">
        <v>157</v>
      </c>
    </row>
    <row r="16" spans="1:4" ht="51" x14ac:dyDescent="0.35">
      <c r="A16" s="90" t="s">
        <v>34</v>
      </c>
      <c r="B16" s="91" t="s">
        <v>152</v>
      </c>
      <c r="C16" s="91" t="s">
        <v>151</v>
      </c>
      <c r="D16" s="92">
        <v>5000</v>
      </c>
    </row>
    <row r="17" spans="1:4" s="93" customFormat="1" ht="25.5" x14ac:dyDescent="0.35">
      <c r="A17" s="93" t="s">
        <v>66</v>
      </c>
      <c r="B17" s="94" t="s">
        <v>135</v>
      </c>
      <c r="C17" s="94" t="s">
        <v>136</v>
      </c>
      <c r="D17" s="95">
        <v>5000</v>
      </c>
    </row>
    <row r="18" spans="1:4" x14ac:dyDescent="0.35">
      <c r="A18" s="90" t="s">
        <v>21</v>
      </c>
      <c r="B18" s="91" t="s">
        <v>174</v>
      </c>
      <c r="C18" s="91" t="s">
        <v>173</v>
      </c>
      <c r="D18" s="92">
        <v>5000</v>
      </c>
    </row>
    <row r="19" spans="1:4" s="93" customFormat="1" ht="38.25" x14ac:dyDescent="0.35">
      <c r="A19" s="93" t="s">
        <v>27</v>
      </c>
      <c r="B19" s="94" t="s">
        <v>182</v>
      </c>
      <c r="C19" s="94" t="s">
        <v>181</v>
      </c>
      <c r="D19" s="95">
        <v>5000</v>
      </c>
    </row>
    <row r="20" spans="1:4" ht="51" x14ac:dyDescent="0.35">
      <c r="A20" s="90" t="s">
        <v>38</v>
      </c>
      <c r="B20" s="91" t="s">
        <v>154</v>
      </c>
      <c r="C20" s="91" t="s">
        <v>153</v>
      </c>
      <c r="D20" s="92">
        <v>5000</v>
      </c>
    </row>
    <row r="21" spans="1:4" s="93" customFormat="1" ht="25.5" x14ac:dyDescent="0.35">
      <c r="A21" s="93" t="s">
        <v>71</v>
      </c>
      <c r="B21" s="94" t="s">
        <v>143</v>
      </c>
      <c r="C21" s="94" t="s">
        <v>142</v>
      </c>
      <c r="D21" s="95">
        <v>5000</v>
      </c>
    </row>
    <row r="22" spans="1:4" ht="25.5" x14ac:dyDescent="0.35">
      <c r="A22" s="90" t="s">
        <v>12</v>
      </c>
      <c r="B22" s="91" t="s">
        <v>140</v>
      </c>
      <c r="C22" s="91" t="s">
        <v>141</v>
      </c>
      <c r="D22" s="92">
        <v>3000</v>
      </c>
    </row>
    <row r="23" spans="1:4" s="93" customFormat="1" ht="76.5" x14ac:dyDescent="0.35">
      <c r="A23" s="93" t="s">
        <v>58</v>
      </c>
      <c r="B23" s="94" t="s">
        <v>180</v>
      </c>
      <c r="C23" s="94" t="s">
        <v>179</v>
      </c>
      <c r="D23" s="95">
        <v>5000</v>
      </c>
    </row>
    <row r="24" spans="1:4" ht="38.25" x14ac:dyDescent="0.35">
      <c r="A24" s="90" t="s">
        <v>33</v>
      </c>
      <c r="B24" s="91" t="s">
        <v>172</v>
      </c>
      <c r="C24" s="91" t="s">
        <v>150</v>
      </c>
      <c r="D24" s="92">
        <v>5000</v>
      </c>
    </row>
    <row r="25" spans="1:4" s="93" customFormat="1" ht="51" x14ac:dyDescent="0.35">
      <c r="A25" s="93" t="s">
        <v>25</v>
      </c>
      <c r="B25" s="94" t="s">
        <v>177</v>
      </c>
      <c r="C25" s="94" t="s">
        <v>178</v>
      </c>
      <c r="D25" s="95">
        <v>5000</v>
      </c>
    </row>
    <row r="26" spans="1:4" ht="25.5" x14ac:dyDescent="0.35">
      <c r="A26" s="90" t="s">
        <v>80</v>
      </c>
      <c r="B26" s="91" t="s">
        <v>163</v>
      </c>
      <c r="C26" s="91" t="s">
        <v>162</v>
      </c>
      <c r="D26" s="92">
        <v>5000</v>
      </c>
    </row>
  </sheetData>
  <sortState xmlns:xlrd2="http://schemas.microsoft.com/office/spreadsheetml/2017/richdata2" ref="A2:B26">
    <sortCondition ref="A2:A2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434F5-79F1-40DD-A821-931F6627D721}">
  <dimension ref="A1:P151"/>
  <sheetViews>
    <sheetView workbookViewId="0">
      <pane ySplit="1" topLeftCell="A2" activePane="bottomLeft" state="frozen"/>
      <selection pane="bottomLeft" activeCell="P139" sqref="P139"/>
    </sheetView>
  </sheetViews>
  <sheetFormatPr defaultColWidth="12.59765625" defaultRowHeight="13.15" x14ac:dyDescent="0.4"/>
  <cols>
    <col min="1" max="2" width="18.86328125" customWidth="1"/>
    <col min="3" max="3" width="6.9296875" style="6" bestFit="1" customWidth="1"/>
    <col min="4" max="4" width="9.6640625" style="6" bestFit="1" customWidth="1"/>
    <col min="5" max="5" width="9.19921875" style="6" bestFit="1" customWidth="1"/>
    <col min="6" max="6" width="6.33203125" style="6" bestFit="1" customWidth="1"/>
    <col min="7" max="7" width="6.19921875" style="6" bestFit="1" customWidth="1"/>
    <col min="8" max="8" width="7.6640625" style="6" bestFit="1" customWidth="1"/>
    <col min="9" max="9" width="4.19921875" style="6" bestFit="1" customWidth="1"/>
    <col min="10" max="10" width="6.59765625" style="6" bestFit="1" customWidth="1"/>
    <col min="11" max="11" width="6.796875" style="6" bestFit="1" customWidth="1"/>
    <col min="12" max="12" width="6.46484375" style="6" bestFit="1" customWidth="1"/>
    <col min="13" max="13" width="7.46484375" style="6" bestFit="1" customWidth="1"/>
    <col min="14" max="14" width="16.3984375" style="84" bestFit="1" customWidth="1"/>
    <col min="15" max="15" width="7.9296875" style="26" bestFit="1" customWidth="1"/>
    <col min="16" max="16" width="12.6640625" style="6" bestFit="1" customWidth="1"/>
    <col min="17" max="17" width="18.86328125" customWidth="1"/>
  </cols>
  <sheetData>
    <row r="1" spans="1:16" s="16" customFormat="1" x14ac:dyDescent="0.4">
      <c r="A1" s="15" t="s">
        <v>0</v>
      </c>
      <c r="B1" s="15" t="s">
        <v>2</v>
      </c>
      <c r="C1" s="14" t="s">
        <v>110</v>
      </c>
      <c r="D1" s="14" t="s">
        <v>111</v>
      </c>
      <c r="E1" s="14" t="s">
        <v>112</v>
      </c>
      <c r="F1" s="14" t="s">
        <v>122</v>
      </c>
      <c r="G1" s="14" t="s">
        <v>104</v>
      </c>
      <c r="H1" s="14" t="s">
        <v>113</v>
      </c>
      <c r="I1" s="14" t="s">
        <v>121</v>
      </c>
      <c r="J1" s="14" t="s">
        <v>120</v>
      </c>
      <c r="K1" s="14" t="s">
        <v>119</v>
      </c>
      <c r="L1" s="14" t="s">
        <v>106</v>
      </c>
      <c r="M1" s="14" t="s">
        <v>109</v>
      </c>
      <c r="N1" s="14" t="s">
        <v>107</v>
      </c>
      <c r="O1" s="44" t="s">
        <v>127</v>
      </c>
      <c r="P1" s="44" t="s">
        <v>128</v>
      </c>
    </row>
    <row r="2" spans="1:16" s="42" customFormat="1" x14ac:dyDescent="0.4">
      <c r="A2" s="41" t="s">
        <v>3</v>
      </c>
      <c r="B2" s="41" t="s">
        <v>4</v>
      </c>
      <c r="C2" s="34">
        <v>5</v>
      </c>
      <c r="D2" s="34">
        <v>5</v>
      </c>
      <c r="E2" s="34">
        <v>5</v>
      </c>
      <c r="F2" s="34">
        <v>4</v>
      </c>
      <c r="G2" s="34">
        <v>4</v>
      </c>
      <c r="H2" s="34">
        <v>2</v>
      </c>
      <c r="I2" s="34">
        <v>2</v>
      </c>
      <c r="J2" s="34">
        <v>5</v>
      </c>
      <c r="K2" s="34">
        <v>5</v>
      </c>
      <c r="L2" s="34">
        <v>4</v>
      </c>
      <c r="M2" s="34">
        <v>3</v>
      </c>
      <c r="N2" s="53">
        <v>5</v>
      </c>
      <c r="O2" s="54"/>
      <c r="P2" s="55"/>
    </row>
    <row r="3" spans="1:16" s="42" customFormat="1" x14ac:dyDescent="0.4">
      <c r="A3" s="41" t="s">
        <v>3</v>
      </c>
      <c r="B3" s="41" t="s">
        <v>6</v>
      </c>
      <c r="C3" s="34">
        <v>5</v>
      </c>
      <c r="D3" s="34">
        <v>5</v>
      </c>
      <c r="E3" s="34">
        <v>5</v>
      </c>
      <c r="F3" s="34">
        <v>3</v>
      </c>
      <c r="G3" s="34">
        <v>3</v>
      </c>
      <c r="H3" s="34">
        <v>3</v>
      </c>
      <c r="I3" s="34">
        <v>2</v>
      </c>
      <c r="J3" s="34">
        <v>1</v>
      </c>
      <c r="K3" s="34">
        <v>4</v>
      </c>
      <c r="L3" s="34">
        <v>2</v>
      </c>
      <c r="M3" s="34">
        <v>2</v>
      </c>
      <c r="N3" s="53">
        <v>5</v>
      </c>
      <c r="O3" s="54"/>
      <c r="P3" s="55"/>
    </row>
    <row r="4" spans="1:16" s="42" customFormat="1" x14ac:dyDescent="0.4">
      <c r="A4" s="41" t="s">
        <v>3</v>
      </c>
      <c r="B4" s="41" t="s">
        <v>8</v>
      </c>
      <c r="C4" s="34">
        <v>5</v>
      </c>
      <c r="D4" s="34">
        <v>5</v>
      </c>
      <c r="E4" s="34">
        <v>5</v>
      </c>
      <c r="F4" s="34">
        <v>4</v>
      </c>
      <c r="G4" s="34">
        <v>4</v>
      </c>
      <c r="H4" s="34">
        <v>4</v>
      </c>
      <c r="I4" s="34">
        <v>4</v>
      </c>
      <c r="J4" s="34">
        <v>5</v>
      </c>
      <c r="K4" s="34">
        <v>4</v>
      </c>
      <c r="L4" s="34">
        <v>4</v>
      </c>
      <c r="M4" s="34">
        <v>4</v>
      </c>
      <c r="N4" s="53">
        <v>5</v>
      </c>
      <c r="O4" s="54"/>
      <c r="P4" s="55"/>
    </row>
    <row r="5" spans="1:16" s="42" customFormat="1" x14ac:dyDescent="0.4">
      <c r="A5" s="41" t="s">
        <v>3</v>
      </c>
      <c r="B5" s="41" t="s">
        <v>10</v>
      </c>
      <c r="C5" s="34">
        <v>4</v>
      </c>
      <c r="D5" s="34">
        <v>4</v>
      </c>
      <c r="E5" s="34">
        <v>5</v>
      </c>
      <c r="F5" s="34">
        <v>5</v>
      </c>
      <c r="G5" s="34">
        <v>5</v>
      </c>
      <c r="H5" s="34">
        <v>5</v>
      </c>
      <c r="I5" s="34">
        <v>4</v>
      </c>
      <c r="J5" s="34">
        <v>5</v>
      </c>
      <c r="K5" s="34">
        <v>5</v>
      </c>
      <c r="L5" s="34">
        <v>5</v>
      </c>
      <c r="M5" s="34">
        <v>4</v>
      </c>
      <c r="N5" s="53">
        <v>5</v>
      </c>
      <c r="O5" s="54"/>
      <c r="P5" s="55"/>
    </row>
    <row r="6" spans="1:16" s="42" customFormat="1" x14ac:dyDescent="0.4">
      <c r="A6" s="41" t="s">
        <v>3</v>
      </c>
      <c r="B6" s="41" t="s">
        <v>12</v>
      </c>
      <c r="C6" s="34">
        <v>5</v>
      </c>
      <c r="D6" s="34">
        <v>5</v>
      </c>
      <c r="E6" s="34">
        <v>5</v>
      </c>
      <c r="F6" s="34">
        <v>5</v>
      </c>
      <c r="G6" s="34">
        <v>5</v>
      </c>
      <c r="H6" s="34">
        <v>5</v>
      </c>
      <c r="I6" s="34">
        <v>5</v>
      </c>
      <c r="J6" s="34">
        <v>5</v>
      </c>
      <c r="K6" s="34">
        <v>5</v>
      </c>
      <c r="L6" s="34">
        <v>5</v>
      </c>
      <c r="M6" s="34">
        <v>5</v>
      </c>
      <c r="N6" s="53">
        <v>5</v>
      </c>
      <c r="O6" s="54"/>
      <c r="P6" s="55"/>
    </row>
    <row r="7" spans="1:16" s="42" customFormat="1" x14ac:dyDescent="0.4">
      <c r="A7" s="41" t="s">
        <v>3</v>
      </c>
      <c r="B7" s="41" t="s">
        <v>14</v>
      </c>
      <c r="C7" s="34">
        <v>5</v>
      </c>
      <c r="D7" s="34">
        <v>5</v>
      </c>
      <c r="E7" s="34">
        <v>5</v>
      </c>
      <c r="F7" s="34">
        <v>5</v>
      </c>
      <c r="G7" s="34">
        <v>5</v>
      </c>
      <c r="H7" s="34">
        <v>4</v>
      </c>
      <c r="I7" s="34">
        <v>4</v>
      </c>
      <c r="J7" s="34">
        <v>5</v>
      </c>
      <c r="K7" s="34">
        <v>5</v>
      </c>
      <c r="L7" s="34">
        <v>4</v>
      </c>
      <c r="M7" s="34">
        <v>3</v>
      </c>
      <c r="N7" s="53">
        <v>5</v>
      </c>
      <c r="O7" s="54"/>
      <c r="P7" s="55"/>
    </row>
    <row r="8" spans="1:16" s="42" customFormat="1" x14ac:dyDescent="0.4">
      <c r="A8" s="41" t="s">
        <v>3</v>
      </c>
      <c r="B8" s="41" t="s">
        <v>16</v>
      </c>
      <c r="C8" s="34">
        <v>5</v>
      </c>
      <c r="D8" s="34">
        <v>5</v>
      </c>
      <c r="E8" s="34">
        <v>5</v>
      </c>
      <c r="F8" s="34">
        <v>5</v>
      </c>
      <c r="G8" s="34">
        <v>5</v>
      </c>
      <c r="H8" s="34">
        <v>5</v>
      </c>
      <c r="I8" s="34">
        <v>5</v>
      </c>
      <c r="J8" s="34">
        <v>5</v>
      </c>
      <c r="K8" s="34">
        <v>5</v>
      </c>
      <c r="L8" s="34">
        <v>5</v>
      </c>
      <c r="M8" s="34">
        <v>5</v>
      </c>
      <c r="N8" s="53">
        <v>5</v>
      </c>
      <c r="O8" s="56">
        <f>AVERAGE(C2:N8)</f>
        <v>4.4404761904761907</v>
      </c>
      <c r="P8" s="57">
        <f>4/O8</f>
        <v>0.90080428954423586</v>
      </c>
    </row>
    <row r="9" spans="1:16" x14ac:dyDescent="0.4">
      <c r="A9" s="41" t="s">
        <v>3</v>
      </c>
      <c r="B9" s="41" t="s">
        <v>4</v>
      </c>
      <c r="C9" s="6">
        <f>C2*0.9</f>
        <v>4.5</v>
      </c>
      <c r="D9" s="6">
        <f t="shared" ref="D9:N9" si="0">D2*0.9</f>
        <v>4.5</v>
      </c>
      <c r="E9" s="6">
        <f t="shared" si="0"/>
        <v>4.5</v>
      </c>
      <c r="F9" s="6">
        <f t="shared" si="0"/>
        <v>3.6</v>
      </c>
      <c r="G9" s="6">
        <f t="shared" si="0"/>
        <v>3.6</v>
      </c>
      <c r="H9" s="6">
        <f t="shared" si="0"/>
        <v>1.8</v>
      </c>
      <c r="I9" s="6">
        <f t="shared" si="0"/>
        <v>1.8</v>
      </c>
      <c r="J9" s="6">
        <f t="shared" si="0"/>
        <v>4.5</v>
      </c>
      <c r="K9" s="6">
        <f t="shared" si="0"/>
        <v>4.5</v>
      </c>
      <c r="L9" s="6">
        <f t="shared" si="0"/>
        <v>3.6</v>
      </c>
      <c r="M9" s="6">
        <f t="shared" si="0"/>
        <v>2.7</v>
      </c>
      <c r="N9" s="6">
        <f t="shared" si="0"/>
        <v>4.5</v>
      </c>
      <c r="O9" s="58"/>
      <c r="P9" s="25"/>
    </row>
    <row r="10" spans="1:16" x14ac:dyDescent="0.4">
      <c r="A10" s="41" t="s">
        <v>3</v>
      </c>
      <c r="B10" s="41" t="s">
        <v>6</v>
      </c>
      <c r="C10" s="6">
        <f t="shared" ref="C10:N10" si="1">C3*0.9</f>
        <v>4.5</v>
      </c>
      <c r="D10" s="6">
        <f t="shared" si="1"/>
        <v>4.5</v>
      </c>
      <c r="E10" s="6">
        <f t="shared" si="1"/>
        <v>4.5</v>
      </c>
      <c r="F10" s="6">
        <f t="shared" si="1"/>
        <v>2.7</v>
      </c>
      <c r="G10" s="6">
        <f t="shared" si="1"/>
        <v>2.7</v>
      </c>
      <c r="H10" s="6">
        <f t="shared" si="1"/>
        <v>2.7</v>
      </c>
      <c r="I10" s="6">
        <f t="shared" si="1"/>
        <v>1.8</v>
      </c>
      <c r="J10" s="6">
        <f t="shared" si="1"/>
        <v>0.9</v>
      </c>
      <c r="K10" s="6">
        <f t="shared" si="1"/>
        <v>3.6</v>
      </c>
      <c r="L10" s="6">
        <f t="shared" si="1"/>
        <v>1.8</v>
      </c>
      <c r="M10" s="6">
        <f t="shared" si="1"/>
        <v>1.8</v>
      </c>
      <c r="N10" s="6">
        <f t="shared" si="1"/>
        <v>4.5</v>
      </c>
    </row>
    <row r="11" spans="1:16" x14ac:dyDescent="0.4">
      <c r="A11" s="41" t="s">
        <v>3</v>
      </c>
      <c r="B11" s="41" t="s">
        <v>8</v>
      </c>
      <c r="C11" s="6">
        <f t="shared" ref="C11:N11" si="2">C4*0.9</f>
        <v>4.5</v>
      </c>
      <c r="D11" s="6">
        <f t="shared" si="2"/>
        <v>4.5</v>
      </c>
      <c r="E11" s="6">
        <f t="shared" si="2"/>
        <v>4.5</v>
      </c>
      <c r="F11" s="6">
        <f t="shared" si="2"/>
        <v>3.6</v>
      </c>
      <c r="G11" s="6">
        <f t="shared" si="2"/>
        <v>3.6</v>
      </c>
      <c r="H11" s="6">
        <f t="shared" si="2"/>
        <v>3.6</v>
      </c>
      <c r="I11" s="6">
        <f t="shared" si="2"/>
        <v>3.6</v>
      </c>
      <c r="J11" s="6">
        <f t="shared" si="2"/>
        <v>4.5</v>
      </c>
      <c r="K11" s="6">
        <f t="shared" si="2"/>
        <v>3.6</v>
      </c>
      <c r="L11" s="6">
        <f t="shared" si="2"/>
        <v>3.6</v>
      </c>
      <c r="M11" s="6">
        <f t="shared" si="2"/>
        <v>3.6</v>
      </c>
      <c r="N11" s="6">
        <f t="shared" si="2"/>
        <v>4.5</v>
      </c>
    </row>
    <row r="12" spans="1:16" x14ac:dyDescent="0.4">
      <c r="A12" s="41" t="s">
        <v>3</v>
      </c>
      <c r="B12" s="41" t="s">
        <v>10</v>
      </c>
      <c r="C12" s="6">
        <f t="shared" ref="C12:N12" si="3">C5*0.9</f>
        <v>3.6</v>
      </c>
      <c r="D12" s="6">
        <f t="shared" si="3"/>
        <v>3.6</v>
      </c>
      <c r="E12" s="6">
        <f t="shared" si="3"/>
        <v>4.5</v>
      </c>
      <c r="F12" s="6">
        <f t="shared" si="3"/>
        <v>4.5</v>
      </c>
      <c r="G12" s="6">
        <f t="shared" si="3"/>
        <v>4.5</v>
      </c>
      <c r="H12" s="6">
        <f t="shared" si="3"/>
        <v>4.5</v>
      </c>
      <c r="I12" s="6">
        <f t="shared" si="3"/>
        <v>3.6</v>
      </c>
      <c r="J12" s="6">
        <f t="shared" si="3"/>
        <v>4.5</v>
      </c>
      <c r="K12" s="6">
        <f t="shared" si="3"/>
        <v>4.5</v>
      </c>
      <c r="L12" s="6">
        <f t="shared" si="3"/>
        <v>4.5</v>
      </c>
      <c r="M12" s="6">
        <f t="shared" si="3"/>
        <v>3.6</v>
      </c>
      <c r="N12" s="6">
        <f t="shared" si="3"/>
        <v>4.5</v>
      </c>
    </row>
    <row r="13" spans="1:16" x14ac:dyDescent="0.4">
      <c r="A13" s="41" t="s">
        <v>3</v>
      </c>
      <c r="B13" s="41" t="s">
        <v>12</v>
      </c>
      <c r="C13" s="6">
        <f t="shared" ref="C13:N13" si="4">C6*0.9</f>
        <v>4.5</v>
      </c>
      <c r="D13" s="6">
        <f t="shared" si="4"/>
        <v>4.5</v>
      </c>
      <c r="E13" s="6">
        <f t="shared" si="4"/>
        <v>4.5</v>
      </c>
      <c r="F13" s="6">
        <f t="shared" si="4"/>
        <v>4.5</v>
      </c>
      <c r="G13" s="6">
        <f t="shared" si="4"/>
        <v>4.5</v>
      </c>
      <c r="H13" s="6">
        <f t="shared" si="4"/>
        <v>4.5</v>
      </c>
      <c r="I13" s="6">
        <f t="shared" si="4"/>
        <v>4.5</v>
      </c>
      <c r="J13" s="6">
        <f t="shared" si="4"/>
        <v>4.5</v>
      </c>
      <c r="K13" s="6">
        <f t="shared" si="4"/>
        <v>4.5</v>
      </c>
      <c r="L13" s="6">
        <f t="shared" si="4"/>
        <v>4.5</v>
      </c>
      <c r="M13" s="6">
        <f t="shared" si="4"/>
        <v>4.5</v>
      </c>
      <c r="N13" s="6">
        <f t="shared" si="4"/>
        <v>4.5</v>
      </c>
    </row>
    <row r="14" spans="1:16" x14ac:dyDescent="0.4">
      <c r="A14" s="41" t="s">
        <v>3</v>
      </c>
      <c r="B14" s="41" t="s">
        <v>14</v>
      </c>
      <c r="C14" s="6">
        <f t="shared" ref="C14:N14" si="5">C7*0.9</f>
        <v>4.5</v>
      </c>
      <c r="D14" s="6">
        <f t="shared" si="5"/>
        <v>4.5</v>
      </c>
      <c r="E14" s="6">
        <f t="shared" si="5"/>
        <v>4.5</v>
      </c>
      <c r="F14" s="6">
        <f t="shared" si="5"/>
        <v>4.5</v>
      </c>
      <c r="G14" s="6">
        <f t="shared" si="5"/>
        <v>4.5</v>
      </c>
      <c r="H14" s="6">
        <f t="shared" si="5"/>
        <v>3.6</v>
      </c>
      <c r="I14" s="6">
        <f t="shared" si="5"/>
        <v>3.6</v>
      </c>
      <c r="J14" s="6">
        <f t="shared" si="5"/>
        <v>4.5</v>
      </c>
      <c r="K14" s="6">
        <f t="shared" si="5"/>
        <v>4.5</v>
      </c>
      <c r="L14" s="6">
        <f t="shared" si="5"/>
        <v>3.6</v>
      </c>
      <c r="M14" s="6">
        <f t="shared" si="5"/>
        <v>2.7</v>
      </c>
      <c r="N14" s="6">
        <f t="shared" si="5"/>
        <v>4.5</v>
      </c>
    </row>
    <row r="15" spans="1:16" x14ac:dyDescent="0.4">
      <c r="A15" s="41" t="s">
        <v>3</v>
      </c>
      <c r="B15" s="41" t="s">
        <v>16</v>
      </c>
      <c r="C15" s="6">
        <f t="shared" ref="C15:N15" si="6">C8*0.9</f>
        <v>4.5</v>
      </c>
      <c r="D15" s="6">
        <f t="shared" si="6"/>
        <v>4.5</v>
      </c>
      <c r="E15" s="6">
        <f t="shared" si="6"/>
        <v>4.5</v>
      </c>
      <c r="F15" s="6">
        <f t="shared" si="6"/>
        <v>4.5</v>
      </c>
      <c r="G15" s="6">
        <f t="shared" si="6"/>
        <v>4.5</v>
      </c>
      <c r="H15" s="6">
        <f t="shared" si="6"/>
        <v>4.5</v>
      </c>
      <c r="I15" s="6">
        <f t="shared" si="6"/>
        <v>4.5</v>
      </c>
      <c r="J15" s="6">
        <f t="shared" si="6"/>
        <v>4.5</v>
      </c>
      <c r="K15" s="6">
        <f t="shared" si="6"/>
        <v>4.5</v>
      </c>
      <c r="L15" s="6">
        <f t="shared" si="6"/>
        <v>4.5</v>
      </c>
      <c r="M15" s="6">
        <f t="shared" si="6"/>
        <v>4.5</v>
      </c>
      <c r="N15" s="6">
        <f t="shared" si="6"/>
        <v>4.5</v>
      </c>
    </row>
    <row r="16" spans="1:16" s="40" customFormat="1" x14ac:dyDescent="0.4">
      <c r="A16" s="39" t="s">
        <v>31</v>
      </c>
      <c r="B16" s="39" t="s">
        <v>32</v>
      </c>
      <c r="C16" s="59">
        <v>3</v>
      </c>
      <c r="D16" s="59">
        <v>3</v>
      </c>
      <c r="E16" s="59">
        <v>3</v>
      </c>
      <c r="F16" s="59">
        <v>3</v>
      </c>
      <c r="G16" s="59">
        <v>3</v>
      </c>
      <c r="H16" s="59">
        <v>2</v>
      </c>
      <c r="I16" s="59">
        <v>3</v>
      </c>
      <c r="J16" s="59">
        <v>3</v>
      </c>
      <c r="K16" s="59">
        <v>3</v>
      </c>
      <c r="L16" s="59">
        <v>3</v>
      </c>
      <c r="M16" s="59">
        <v>3</v>
      </c>
      <c r="N16" s="53">
        <v>3</v>
      </c>
      <c r="O16" s="60"/>
      <c r="P16" s="61"/>
    </row>
    <row r="17" spans="1:16" s="40" customFormat="1" x14ac:dyDescent="0.4">
      <c r="A17" s="39" t="s">
        <v>31</v>
      </c>
      <c r="B17" s="39" t="s">
        <v>33</v>
      </c>
      <c r="C17" s="59">
        <v>4</v>
      </c>
      <c r="D17" s="59">
        <v>3</v>
      </c>
      <c r="E17" s="59">
        <v>4</v>
      </c>
      <c r="F17" s="59">
        <v>3</v>
      </c>
      <c r="G17" s="59">
        <v>3</v>
      </c>
      <c r="H17" s="59">
        <v>3</v>
      </c>
      <c r="I17" s="59">
        <v>3</v>
      </c>
      <c r="J17" s="59">
        <v>3</v>
      </c>
      <c r="K17" s="59">
        <v>2</v>
      </c>
      <c r="L17" s="59">
        <v>3</v>
      </c>
      <c r="M17" s="59">
        <v>3</v>
      </c>
      <c r="N17" s="53">
        <v>3</v>
      </c>
      <c r="O17" s="60"/>
      <c r="P17" s="61"/>
    </row>
    <row r="18" spans="1:16" s="40" customFormat="1" x14ac:dyDescent="0.4">
      <c r="A18" s="39" t="s">
        <v>31</v>
      </c>
      <c r="B18" s="39" t="s">
        <v>34</v>
      </c>
      <c r="C18" s="59">
        <v>3</v>
      </c>
      <c r="D18" s="59">
        <v>3</v>
      </c>
      <c r="E18" s="59">
        <v>3</v>
      </c>
      <c r="F18" s="59">
        <v>2</v>
      </c>
      <c r="G18" s="59">
        <v>3</v>
      </c>
      <c r="H18" s="59">
        <v>2</v>
      </c>
      <c r="I18" s="59">
        <v>3</v>
      </c>
      <c r="J18" s="59">
        <v>3</v>
      </c>
      <c r="K18" s="59">
        <v>2</v>
      </c>
      <c r="L18" s="59">
        <v>2</v>
      </c>
      <c r="M18" s="59">
        <v>2</v>
      </c>
      <c r="N18" s="53">
        <v>2</v>
      </c>
      <c r="O18" s="60"/>
      <c r="P18" s="61"/>
    </row>
    <row r="19" spans="1:16" s="40" customFormat="1" x14ac:dyDescent="0.4">
      <c r="A19" s="39" t="s">
        <v>31</v>
      </c>
      <c r="B19" s="39" t="s">
        <v>35</v>
      </c>
      <c r="C19" s="59">
        <v>3</v>
      </c>
      <c r="D19" s="59">
        <v>3</v>
      </c>
      <c r="E19" s="59">
        <v>3</v>
      </c>
      <c r="F19" s="59">
        <v>3</v>
      </c>
      <c r="G19" s="59">
        <v>3</v>
      </c>
      <c r="H19" s="59">
        <v>2</v>
      </c>
      <c r="I19" s="59">
        <v>2</v>
      </c>
      <c r="J19" s="59">
        <v>3</v>
      </c>
      <c r="K19" s="59">
        <v>2</v>
      </c>
      <c r="L19" s="59">
        <v>3</v>
      </c>
      <c r="M19" s="59">
        <v>2</v>
      </c>
      <c r="N19" s="53">
        <v>2</v>
      </c>
      <c r="O19" s="60"/>
      <c r="P19" s="61"/>
    </row>
    <row r="20" spans="1:16" s="40" customFormat="1" x14ac:dyDescent="0.4">
      <c r="A20" s="39" t="s">
        <v>31</v>
      </c>
      <c r="B20" s="39" t="s">
        <v>29</v>
      </c>
      <c r="C20" s="59">
        <v>3</v>
      </c>
      <c r="D20" s="59">
        <v>3</v>
      </c>
      <c r="E20" s="59">
        <v>3</v>
      </c>
      <c r="F20" s="59">
        <v>2</v>
      </c>
      <c r="G20" s="59">
        <v>3</v>
      </c>
      <c r="H20" s="59">
        <v>3</v>
      </c>
      <c r="I20" s="59">
        <v>2</v>
      </c>
      <c r="J20" s="59">
        <v>3</v>
      </c>
      <c r="K20" s="59">
        <v>3</v>
      </c>
      <c r="L20" s="59">
        <v>3</v>
      </c>
      <c r="M20" s="59">
        <v>2</v>
      </c>
      <c r="N20" s="53">
        <v>2</v>
      </c>
      <c r="O20" s="60"/>
      <c r="P20" s="61"/>
    </row>
    <row r="21" spans="1:16" s="40" customFormat="1" x14ac:dyDescent="0.4">
      <c r="A21" s="39" t="s">
        <v>31</v>
      </c>
      <c r="B21" s="39" t="s">
        <v>36</v>
      </c>
      <c r="C21" s="59">
        <v>4</v>
      </c>
      <c r="D21" s="59">
        <v>4</v>
      </c>
      <c r="E21" s="59">
        <v>4</v>
      </c>
      <c r="F21" s="59">
        <v>4</v>
      </c>
      <c r="G21" s="59">
        <v>4</v>
      </c>
      <c r="H21" s="59">
        <v>3</v>
      </c>
      <c r="I21" s="59">
        <v>3</v>
      </c>
      <c r="J21" s="59">
        <v>4</v>
      </c>
      <c r="K21" s="59">
        <v>3</v>
      </c>
      <c r="L21" s="59">
        <v>4</v>
      </c>
      <c r="M21" s="59">
        <v>4</v>
      </c>
      <c r="N21" s="53">
        <v>5</v>
      </c>
      <c r="O21" s="60"/>
      <c r="P21" s="61"/>
    </row>
    <row r="22" spans="1:16" s="40" customFormat="1" x14ac:dyDescent="0.4">
      <c r="A22" s="39" t="s">
        <v>31</v>
      </c>
      <c r="B22" s="39" t="s">
        <v>37</v>
      </c>
      <c r="C22" s="59">
        <v>4</v>
      </c>
      <c r="D22" s="59">
        <v>3</v>
      </c>
      <c r="E22" s="59">
        <v>2</v>
      </c>
      <c r="F22" s="59">
        <v>4</v>
      </c>
      <c r="G22" s="59">
        <v>3</v>
      </c>
      <c r="H22" s="59">
        <v>3</v>
      </c>
      <c r="I22" s="59">
        <v>3</v>
      </c>
      <c r="J22" s="59">
        <v>3</v>
      </c>
      <c r="K22" s="59">
        <v>2</v>
      </c>
      <c r="L22" s="59">
        <v>3</v>
      </c>
      <c r="M22" s="59">
        <v>2</v>
      </c>
      <c r="N22" s="53">
        <v>3</v>
      </c>
      <c r="O22" s="60"/>
      <c r="P22" s="61"/>
    </row>
    <row r="23" spans="1:16" s="40" customFormat="1" x14ac:dyDescent="0.4">
      <c r="A23" s="39" t="s">
        <v>31</v>
      </c>
      <c r="B23" s="39" t="s">
        <v>38</v>
      </c>
      <c r="C23" s="59">
        <v>3</v>
      </c>
      <c r="D23" s="59">
        <v>3</v>
      </c>
      <c r="E23" s="59">
        <v>4</v>
      </c>
      <c r="F23" s="59">
        <v>3</v>
      </c>
      <c r="G23" s="59">
        <v>3</v>
      </c>
      <c r="H23" s="59">
        <v>3</v>
      </c>
      <c r="I23" s="59">
        <v>2</v>
      </c>
      <c r="J23" s="59">
        <v>3</v>
      </c>
      <c r="K23" s="59">
        <v>3</v>
      </c>
      <c r="L23" s="59">
        <v>4</v>
      </c>
      <c r="M23" s="59">
        <v>4</v>
      </c>
      <c r="N23" s="53">
        <v>3</v>
      </c>
      <c r="O23" s="62">
        <f>AVERAGE(C16:N23)</f>
        <v>2.9583333333333335</v>
      </c>
      <c r="P23" s="63">
        <f>4/O23</f>
        <v>1.352112676056338</v>
      </c>
    </row>
    <row r="24" spans="1:16" x14ac:dyDescent="0.4">
      <c r="A24" s="39" t="s">
        <v>31</v>
      </c>
      <c r="B24" s="39" t="s">
        <v>32</v>
      </c>
      <c r="C24" s="6">
        <f>C16*1.35</f>
        <v>4.0500000000000007</v>
      </c>
      <c r="D24" s="6">
        <f t="shared" ref="D24:N24" si="7">D16*1.35</f>
        <v>4.0500000000000007</v>
      </c>
      <c r="E24" s="6">
        <f t="shared" si="7"/>
        <v>4.0500000000000007</v>
      </c>
      <c r="F24" s="6">
        <f t="shared" si="7"/>
        <v>4.0500000000000007</v>
      </c>
      <c r="G24" s="6">
        <f t="shared" si="7"/>
        <v>4.0500000000000007</v>
      </c>
      <c r="H24" s="6">
        <f t="shared" si="7"/>
        <v>2.7</v>
      </c>
      <c r="I24" s="6">
        <f t="shared" si="7"/>
        <v>4.0500000000000007</v>
      </c>
      <c r="J24" s="6">
        <f t="shared" si="7"/>
        <v>4.0500000000000007</v>
      </c>
      <c r="K24" s="6">
        <f t="shared" si="7"/>
        <v>4.0500000000000007</v>
      </c>
      <c r="L24" s="6">
        <f t="shared" si="7"/>
        <v>4.0500000000000007</v>
      </c>
      <c r="M24" s="6">
        <f t="shared" si="7"/>
        <v>4.0500000000000007</v>
      </c>
      <c r="N24" s="6">
        <f t="shared" si="7"/>
        <v>4.0500000000000007</v>
      </c>
      <c r="O24" s="58"/>
      <c r="P24" s="25"/>
    </row>
    <row r="25" spans="1:16" x14ac:dyDescent="0.4">
      <c r="A25" s="39" t="s">
        <v>31</v>
      </c>
      <c r="B25" s="39" t="s">
        <v>33</v>
      </c>
      <c r="C25" s="6">
        <f t="shared" ref="C25:N25" si="8">C17*1.35</f>
        <v>5.4</v>
      </c>
      <c r="D25" s="6">
        <f t="shared" si="8"/>
        <v>4.0500000000000007</v>
      </c>
      <c r="E25" s="6">
        <f t="shared" si="8"/>
        <v>5.4</v>
      </c>
      <c r="F25" s="6">
        <f t="shared" si="8"/>
        <v>4.0500000000000007</v>
      </c>
      <c r="G25" s="6">
        <f t="shared" si="8"/>
        <v>4.0500000000000007</v>
      </c>
      <c r="H25" s="6">
        <f t="shared" si="8"/>
        <v>4.0500000000000007</v>
      </c>
      <c r="I25" s="6">
        <f t="shared" si="8"/>
        <v>4.0500000000000007</v>
      </c>
      <c r="J25" s="6">
        <f t="shared" si="8"/>
        <v>4.0500000000000007</v>
      </c>
      <c r="K25" s="6">
        <f t="shared" si="8"/>
        <v>2.7</v>
      </c>
      <c r="L25" s="6">
        <f t="shared" si="8"/>
        <v>4.0500000000000007</v>
      </c>
      <c r="M25" s="6">
        <f t="shared" si="8"/>
        <v>4.0500000000000007</v>
      </c>
      <c r="N25" s="6">
        <f t="shared" si="8"/>
        <v>4.0500000000000007</v>
      </c>
    </row>
    <row r="26" spans="1:16" x14ac:dyDescent="0.4">
      <c r="A26" s="39" t="s">
        <v>31</v>
      </c>
      <c r="B26" s="39" t="s">
        <v>34</v>
      </c>
      <c r="C26" s="6">
        <f t="shared" ref="C26:N26" si="9">C18*1.35</f>
        <v>4.0500000000000007</v>
      </c>
      <c r="D26" s="6">
        <f t="shared" si="9"/>
        <v>4.0500000000000007</v>
      </c>
      <c r="E26" s="6">
        <f t="shared" si="9"/>
        <v>4.0500000000000007</v>
      </c>
      <c r="F26" s="6">
        <f t="shared" si="9"/>
        <v>2.7</v>
      </c>
      <c r="G26" s="6">
        <f t="shared" si="9"/>
        <v>4.0500000000000007</v>
      </c>
      <c r="H26" s="6">
        <f t="shared" si="9"/>
        <v>2.7</v>
      </c>
      <c r="I26" s="6">
        <f t="shared" si="9"/>
        <v>4.0500000000000007</v>
      </c>
      <c r="J26" s="6">
        <f t="shared" si="9"/>
        <v>4.0500000000000007</v>
      </c>
      <c r="K26" s="6">
        <f t="shared" si="9"/>
        <v>2.7</v>
      </c>
      <c r="L26" s="6">
        <f t="shared" si="9"/>
        <v>2.7</v>
      </c>
      <c r="M26" s="6">
        <f t="shared" si="9"/>
        <v>2.7</v>
      </c>
      <c r="N26" s="6">
        <f t="shared" si="9"/>
        <v>2.7</v>
      </c>
    </row>
    <row r="27" spans="1:16" x14ac:dyDescent="0.4">
      <c r="A27" s="39" t="s">
        <v>31</v>
      </c>
      <c r="B27" s="39" t="s">
        <v>35</v>
      </c>
      <c r="C27" s="6">
        <f t="shared" ref="C27:N27" si="10">C19*1.35</f>
        <v>4.0500000000000007</v>
      </c>
      <c r="D27" s="6">
        <f t="shared" si="10"/>
        <v>4.0500000000000007</v>
      </c>
      <c r="E27" s="6">
        <f t="shared" si="10"/>
        <v>4.0500000000000007</v>
      </c>
      <c r="F27" s="6">
        <f t="shared" si="10"/>
        <v>4.0500000000000007</v>
      </c>
      <c r="G27" s="6">
        <f t="shared" si="10"/>
        <v>4.0500000000000007</v>
      </c>
      <c r="H27" s="6">
        <f t="shared" si="10"/>
        <v>2.7</v>
      </c>
      <c r="I27" s="6">
        <f t="shared" si="10"/>
        <v>2.7</v>
      </c>
      <c r="J27" s="6">
        <f t="shared" si="10"/>
        <v>4.0500000000000007</v>
      </c>
      <c r="K27" s="6">
        <f t="shared" si="10"/>
        <v>2.7</v>
      </c>
      <c r="L27" s="6">
        <f t="shared" si="10"/>
        <v>4.0500000000000007</v>
      </c>
      <c r="M27" s="6">
        <f t="shared" si="10"/>
        <v>2.7</v>
      </c>
      <c r="N27" s="6">
        <f t="shared" si="10"/>
        <v>2.7</v>
      </c>
    </row>
    <row r="28" spans="1:16" x14ac:dyDescent="0.4">
      <c r="A28" s="39" t="s">
        <v>31</v>
      </c>
      <c r="B28" s="39" t="s">
        <v>29</v>
      </c>
      <c r="C28" s="6">
        <f t="shared" ref="C28:N28" si="11">C20*1.35</f>
        <v>4.0500000000000007</v>
      </c>
      <c r="D28" s="6">
        <f t="shared" si="11"/>
        <v>4.0500000000000007</v>
      </c>
      <c r="E28" s="6">
        <f t="shared" si="11"/>
        <v>4.0500000000000007</v>
      </c>
      <c r="F28" s="6">
        <f t="shared" si="11"/>
        <v>2.7</v>
      </c>
      <c r="G28" s="6">
        <f t="shared" si="11"/>
        <v>4.0500000000000007</v>
      </c>
      <c r="H28" s="6">
        <f t="shared" si="11"/>
        <v>4.0500000000000007</v>
      </c>
      <c r="I28" s="6">
        <f t="shared" si="11"/>
        <v>2.7</v>
      </c>
      <c r="J28" s="6">
        <f t="shared" si="11"/>
        <v>4.0500000000000007</v>
      </c>
      <c r="K28" s="6">
        <f t="shared" si="11"/>
        <v>4.0500000000000007</v>
      </c>
      <c r="L28" s="6">
        <f t="shared" si="11"/>
        <v>4.0500000000000007</v>
      </c>
      <c r="M28" s="6">
        <f t="shared" si="11"/>
        <v>2.7</v>
      </c>
      <c r="N28" s="6">
        <f t="shared" si="11"/>
        <v>2.7</v>
      </c>
    </row>
    <row r="29" spans="1:16" x14ac:dyDescent="0.4">
      <c r="A29" s="39" t="s">
        <v>31</v>
      </c>
      <c r="B29" s="39" t="s">
        <v>36</v>
      </c>
      <c r="C29" s="6">
        <f t="shared" ref="C29:N29" si="12">C21*1.35</f>
        <v>5.4</v>
      </c>
      <c r="D29" s="6">
        <f t="shared" si="12"/>
        <v>5.4</v>
      </c>
      <c r="E29" s="6">
        <f t="shared" si="12"/>
        <v>5.4</v>
      </c>
      <c r="F29" s="6">
        <f t="shared" si="12"/>
        <v>5.4</v>
      </c>
      <c r="G29" s="6">
        <f t="shared" si="12"/>
        <v>5.4</v>
      </c>
      <c r="H29" s="6">
        <f t="shared" si="12"/>
        <v>4.0500000000000007</v>
      </c>
      <c r="I29" s="6">
        <f t="shared" si="12"/>
        <v>4.0500000000000007</v>
      </c>
      <c r="J29" s="6">
        <f t="shared" si="12"/>
        <v>5.4</v>
      </c>
      <c r="K29" s="6">
        <f t="shared" si="12"/>
        <v>4.0500000000000007</v>
      </c>
      <c r="L29" s="6">
        <f t="shared" si="12"/>
        <v>5.4</v>
      </c>
      <c r="M29" s="6">
        <f t="shared" si="12"/>
        <v>5.4</v>
      </c>
      <c r="N29" s="6">
        <f t="shared" si="12"/>
        <v>6.75</v>
      </c>
    </row>
    <row r="30" spans="1:16" x14ac:dyDescent="0.4">
      <c r="A30" s="39" t="s">
        <v>31</v>
      </c>
      <c r="B30" s="39" t="s">
        <v>37</v>
      </c>
      <c r="C30" s="6">
        <f t="shared" ref="C30:N30" si="13">C22*1.35</f>
        <v>5.4</v>
      </c>
      <c r="D30" s="6">
        <f t="shared" si="13"/>
        <v>4.0500000000000007</v>
      </c>
      <c r="E30" s="6">
        <f t="shared" si="13"/>
        <v>2.7</v>
      </c>
      <c r="F30" s="6">
        <f t="shared" si="13"/>
        <v>5.4</v>
      </c>
      <c r="G30" s="6">
        <f t="shared" si="13"/>
        <v>4.0500000000000007</v>
      </c>
      <c r="H30" s="6">
        <f t="shared" si="13"/>
        <v>4.0500000000000007</v>
      </c>
      <c r="I30" s="6">
        <f t="shared" si="13"/>
        <v>4.0500000000000007</v>
      </c>
      <c r="J30" s="6">
        <f t="shared" si="13"/>
        <v>4.0500000000000007</v>
      </c>
      <c r="K30" s="6">
        <f t="shared" si="13"/>
        <v>2.7</v>
      </c>
      <c r="L30" s="6">
        <f t="shared" si="13"/>
        <v>4.0500000000000007</v>
      </c>
      <c r="M30" s="6">
        <f t="shared" si="13"/>
        <v>2.7</v>
      </c>
      <c r="N30" s="6">
        <f t="shared" si="13"/>
        <v>4.0500000000000007</v>
      </c>
    </row>
    <row r="31" spans="1:16" x14ac:dyDescent="0.4">
      <c r="A31" s="39" t="s">
        <v>31</v>
      </c>
      <c r="B31" s="39" t="s">
        <v>38</v>
      </c>
      <c r="C31" s="6">
        <f t="shared" ref="C31:N31" si="14">C23*1.35</f>
        <v>4.0500000000000007</v>
      </c>
      <c r="D31" s="6">
        <f t="shared" si="14"/>
        <v>4.0500000000000007</v>
      </c>
      <c r="E31" s="6">
        <f t="shared" si="14"/>
        <v>5.4</v>
      </c>
      <c r="F31" s="6">
        <f t="shared" si="14"/>
        <v>4.0500000000000007</v>
      </c>
      <c r="G31" s="6">
        <f t="shared" si="14"/>
        <v>4.0500000000000007</v>
      </c>
      <c r="H31" s="6">
        <f t="shared" si="14"/>
        <v>4.0500000000000007</v>
      </c>
      <c r="I31" s="6">
        <f t="shared" si="14"/>
        <v>2.7</v>
      </c>
      <c r="J31" s="6">
        <f t="shared" si="14"/>
        <v>4.0500000000000007</v>
      </c>
      <c r="K31" s="6">
        <f t="shared" si="14"/>
        <v>4.0500000000000007</v>
      </c>
      <c r="L31" s="6">
        <f t="shared" si="14"/>
        <v>5.4</v>
      </c>
      <c r="M31" s="6">
        <f t="shared" si="14"/>
        <v>5.4</v>
      </c>
      <c r="N31" s="6">
        <f t="shared" si="14"/>
        <v>4.0500000000000007</v>
      </c>
    </row>
    <row r="32" spans="1:16" s="28" customFormat="1" x14ac:dyDescent="0.4">
      <c r="A32" s="38" t="s">
        <v>39</v>
      </c>
      <c r="B32" s="38" t="s">
        <v>40</v>
      </c>
      <c r="C32" s="64">
        <v>5</v>
      </c>
      <c r="D32" s="64">
        <v>5</v>
      </c>
      <c r="E32" s="64">
        <v>5</v>
      </c>
      <c r="F32" s="64">
        <v>4</v>
      </c>
      <c r="G32" s="64">
        <v>4</v>
      </c>
      <c r="H32" s="64">
        <v>4</v>
      </c>
      <c r="I32" s="64">
        <v>3</v>
      </c>
      <c r="J32" s="64">
        <v>4</v>
      </c>
      <c r="K32" s="64">
        <v>4</v>
      </c>
      <c r="L32" s="64">
        <v>5</v>
      </c>
      <c r="M32" s="64">
        <v>3</v>
      </c>
      <c r="N32" s="53">
        <v>4</v>
      </c>
      <c r="O32" s="44"/>
      <c r="P32" s="29"/>
    </row>
    <row r="33" spans="1:16" s="28" customFormat="1" x14ac:dyDescent="0.4">
      <c r="A33" s="38" t="s">
        <v>39</v>
      </c>
      <c r="B33" s="38" t="s">
        <v>42</v>
      </c>
      <c r="C33" s="64">
        <v>5</v>
      </c>
      <c r="D33" s="64">
        <v>5</v>
      </c>
      <c r="E33" s="64">
        <v>5</v>
      </c>
      <c r="F33" s="64">
        <v>4</v>
      </c>
      <c r="G33" s="64">
        <v>4</v>
      </c>
      <c r="H33" s="64">
        <v>4</v>
      </c>
      <c r="I33" s="64">
        <v>3</v>
      </c>
      <c r="J33" s="64">
        <v>4</v>
      </c>
      <c r="K33" s="64">
        <v>4</v>
      </c>
      <c r="L33" s="64">
        <v>3</v>
      </c>
      <c r="M33" s="64">
        <v>3</v>
      </c>
      <c r="N33" s="53">
        <v>4</v>
      </c>
      <c r="O33" s="44"/>
      <c r="P33" s="29"/>
    </row>
    <row r="34" spans="1:16" s="28" customFormat="1" x14ac:dyDescent="0.4">
      <c r="A34" s="38" t="s">
        <v>39</v>
      </c>
      <c r="B34" s="38" t="s">
        <v>8</v>
      </c>
      <c r="C34" s="64">
        <v>5</v>
      </c>
      <c r="D34" s="64">
        <v>3</v>
      </c>
      <c r="E34" s="64">
        <v>5</v>
      </c>
      <c r="F34" s="64">
        <v>3</v>
      </c>
      <c r="G34" s="64">
        <v>3</v>
      </c>
      <c r="H34" s="64">
        <v>3</v>
      </c>
      <c r="I34" s="64">
        <v>3</v>
      </c>
      <c r="J34" s="64">
        <v>2</v>
      </c>
      <c r="K34" s="64">
        <v>2</v>
      </c>
      <c r="L34" s="64">
        <v>3</v>
      </c>
      <c r="M34" s="64">
        <v>3</v>
      </c>
      <c r="N34" s="53">
        <v>3</v>
      </c>
      <c r="O34" s="44"/>
      <c r="P34" s="29"/>
    </row>
    <row r="35" spans="1:16" s="28" customFormat="1" x14ac:dyDescent="0.4">
      <c r="A35" s="38" t="s">
        <v>39</v>
      </c>
      <c r="B35" s="38" t="s">
        <v>10</v>
      </c>
      <c r="C35" s="64">
        <v>5</v>
      </c>
      <c r="D35" s="64">
        <v>5</v>
      </c>
      <c r="E35" s="64">
        <v>5</v>
      </c>
      <c r="F35" s="64">
        <v>5</v>
      </c>
      <c r="G35" s="64">
        <v>5</v>
      </c>
      <c r="H35" s="64">
        <v>5</v>
      </c>
      <c r="I35" s="64">
        <v>5</v>
      </c>
      <c r="J35" s="64">
        <v>5</v>
      </c>
      <c r="K35" s="64">
        <v>4</v>
      </c>
      <c r="L35" s="64">
        <v>5</v>
      </c>
      <c r="M35" s="64">
        <v>5</v>
      </c>
      <c r="N35" s="53">
        <v>5</v>
      </c>
      <c r="O35" s="44"/>
      <c r="P35" s="29"/>
    </row>
    <row r="36" spans="1:16" s="28" customFormat="1" x14ac:dyDescent="0.4">
      <c r="A36" s="38" t="s">
        <v>39</v>
      </c>
      <c r="B36" s="38" t="s">
        <v>46</v>
      </c>
      <c r="C36" s="64">
        <v>5</v>
      </c>
      <c r="D36" s="64">
        <v>5</v>
      </c>
      <c r="E36" s="64">
        <v>3</v>
      </c>
      <c r="F36" s="64">
        <v>3</v>
      </c>
      <c r="G36" s="64">
        <v>4</v>
      </c>
      <c r="H36" s="64">
        <v>4</v>
      </c>
      <c r="I36" s="64">
        <v>4</v>
      </c>
      <c r="J36" s="64">
        <v>4</v>
      </c>
      <c r="K36" s="64">
        <v>4</v>
      </c>
      <c r="L36" s="64">
        <v>5</v>
      </c>
      <c r="M36" s="64">
        <v>4</v>
      </c>
      <c r="N36" s="53">
        <v>4</v>
      </c>
      <c r="O36" s="44"/>
      <c r="P36" s="29"/>
    </row>
    <row r="37" spans="1:16" s="28" customFormat="1" x14ac:dyDescent="0.4">
      <c r="A37" s="38" t="s">
        <v>39</v>
      </c>
      <c r="B37" s="38" t="s">
        <v>48</v>
      </c>
      <c r="C37" s="64">
        <v>5</v>
      </c>
      <c r="D37" s="64">
        <v>5</v>
      </c>
      <c r="E37" s="64">
        <v>5</v>
      </c>
      <c r="F37" s="64">
        <v>1</v>
      </c>
      <c r="G37" s="64">
        <v>1</v>
      </c>
      <c r="H37" s="64">
        <v>3</v>
      </c>
      <c r="I37" s="64">
        <v>1</v>
      </c>
      <c r="J37" s="64">
        <v>4</v>
      </c>
      <c r="K37" s="64">
        <v>1</v>
      </c>
      <c r="L37" s="64">
        <v>1</v>
      </c>
      <c r="M37" s="64">
        <v>1</v>
      </c>
      <c r="N37" s="53">
        <v>1</v>
      </c>
      <c r="O37" s="44"/>
      <c r="P37" s="29"/>
    </row>
    <row r="38" spans="1:16" s="28" customFormat="1" x14ac:dyDescent="0.4">
      <c r="A38" s="38" t="s">
        <v>39</v>
      </c>
      <c r="B38" s="38" t="s">
        <v>37</v>
      </c>
      <c r="C38" s="64">
        <v>5</v>
      </c>
      <c r="D38" s="64">
        <v>5</v>
      </c>
      <c r="E38" s="64">
        <v>4</v>
      </c>
      <c r="F38" s="64">
        <v>5</v>
      </c>
      <c r="G38" s="64">
        <v>5</v>
      </c>
      <c r="H38" s="64">
        <v>5</v>
      </c>
      <c r="I38" s="64">
        <v>5</v>
      </c>
      <c r="J38" s="64">
        <v>5</v>
      </c>
      <c r="K38" s="64">
        <v>3</v>
      </c>
      <c r="L38" s="64">
        <v>4</v>
      </c>
      <c r="M38" s="64">
        <v>4</v>
      </c>
      <c r="N38" s="53">
        <v>5</v>
      </c>
      <c r="O38" s="65">
        <f>AVERAGE(C32:N38)</f>
        <v>3.9047619047619047</v>
      </c>
      <c r="P38" s="66">
        <f>4/O38</f>
        <v>1.024390243902439</v>
      </c>
    </row>
    <row r="39" spans="1:16" x14ac:dyDescent="0.4">
      <c r="A39" s="38" t="s">
        <v>39</v>
      </c>
      <c r="B39" s="38" t="s">
        <v>40</v>
      </c>
      <c r="C39" s="6">
        <f>C32*1.02</f>
        <v>5.0999999999999996</v>
      </c>
      <c r="D39" s="6">
        <f t="shared" ref="D39:N39" si="15">D32*1.02</f>
        <v>5.0999999999999996</v>
      </c>
      <c r="E39" s="6">
        <f t="shared" si="15"/>
        <v>5.0999999999999996</v>
      </c>
      <c r="F39" s="6">
        <f t="shared" si="15"/>
        <v>4.08</v>
      </c>
      <c r="G39" s="6">
        <f t="shared" si="15"/>
        <v>4.08</v>
      </c>
      <c r="H39" s="6">
        <f t="shared" si="15"/>
        <v>4.08</v>
      </c>
      <c r="I39" s="6">
        <f t="shared" si="15"/>
        <v>3.06</v>
      </c>
      <c r="J39" s="6">
        <f t="shared" si="15"/>
        <v>4.08</v>
      </c>
      <c r="K39" s="6">
        <f t="shared" si="15"/>
        <v>4.08</v>
      </c>
      <c r="L39" s="6">
        <f t="shared" si="15"/>
        <v>5.0999999999999996</v>
      </c>
      <c r="M39" s="6">
        <f t="shared" si="15"/>
        <v>3.06</v>
      </c>
      <c r="N39" s="6">
        <f t="shared" si="15"/>
        <v>4.08</v>
      </c>
    </row>
    <row r="40" spans="1:16" x14ac:dyDescent="0.4">
      <c r="A40" s="38" t="s">
        <v>39</v>
      </c>
      <c r="B40" s="38" t="s">
        <v>42</v>
      </c>
      <c r="C40" s="6">
        <f t="shared" ref="C40:N40" si="16">C33*1.02</f>
        <v>5.0999999999999996</v>
      </c>
      <c r="D40" s="6">
        <f t="shared" si="16"/>
        <v>5.0999999999999996</v>
      </c>
      <c r="E40" s="6">
        <f t="shared" si="16"/>
        <v>5.0999999999999996</v>
      </c>
      <c r="F40" s="6">
        <f t="shared" si="16"/>
        <v>4.08</v>
      </c>
      <c r="G40" s="6">
        <f t="shared" si="16"/>
        <v>4.08</v>
      </c>
      <c r="H40" s="6">
        <f t="shared" si="16"/>
        <v>4.08</v>
      </c>
      <c r="I40" s="6">
        <f t="shared" si="16"/>
        <v>3.06</v>
      </c>
      <c r="J40" s="6">
        <f t="shared" si="16"/>
        <v>4.08</v>
      </c>
      <c r="K40" s="6">
        <f t="shared" si="16"/>
        <v>4.08</v>
      </c>
      <c r="L40" s="6">
        <f t="shared" si="16"/>
        <v>3.06</v>
      </c>
      <c r="M40" s="6">
        <f t="shared" si="16"/>
        <v>3.06</v>
      </c>
      <c r="N40" s="6">
        <f t="shared" si="16"/>
        <v>4.08</v>
      </c>
    </row>
    <row r="41" spans="1:16" x14ac:dyDescent="0.4">
      <c r="A41" s="38" t="s">
        <v>39</v>
      </c>
      <c r="B41" s="38" t="s">
        <v>8</v>
      </c>
      <c r="C41" s="6">
        <f t="shared" ref="C41:N41" si="17">C34*1.02</f>
        <v>5.0999999999999996</v>
      </c>
      <c r="D41" s="6">
        <f t="shared" si="17"/>
        <v>3.06</v>
      </c>
      <c r="E41" s="6">
        <f t="shared" si="17"/>
        <v>5.0999999999999996</v>
      </c>
      <c r="F41" s="6">
        <f t="shared" si="17"/>
        <v>3.06</v>
      </c>
      <c r="G41" s="6">
        <f t="shared" si="17"/>
        <v>3.06</v>
      </c>
      <c r="H41" s="6">
        <f t="shared" si="17"/>
        <v>3.06</v>
      </c>
      <c r="I41" s="6">
        <f t="shared" si="17"/>
        <v>3.06</v>
      </c>
      <c r="J41" s="6">
        <f t="shared" si="17"/>
        <v>2.04</v>
      </c>
      <c r="K41" s="6">
        <f t="shared" si="17"/>
        <v>2.04</v>
      </c>
      <c r="L41" s="6">
        <f t="shared" si="17"/>
        <v>3.06</v>
      </c>
      <c r="M41" s="6">
        <f t="shared" si="17"/>
        <v>3.06</v>
      </c>
      <c r="N41" s="6">
        <f t="shared" si="17"/>
        <v>3.06</v>
      </c>
    </row>
    <row r="42" spans="1:16" x14ac:dyDescent="0.4">
      <c r="A42" s="38" t="s">
        <v>39</v>
      </c>
      <c r="B42" s="38" t="s">
        <v>10</v>
      </c>
      <c r="C42" s="6">
        <f t="shared" ref="C42:N42" si="18">C35*1.02</f>
        <v>5.0999999999999996</v>
      </c>
      <c r="D42" s="6">
        <f t="shared" si="18"/>
        <v>5.0999999999999996</v>
      </c>
      <c r="E42" s="6">
        <f t="shared" si="18"/>
        <v>5.0999999999999996</v>
      </c>
      <c r="F42" s="6">
        <f t="shared" si="18"/>
        <v>5.0999999999999996</v>
      </c>
      <c r="G42" s="6">
        <f t="shared" si="18"/>
        <v>5.0999999999999996</v>
      </c>
      <c r="H42" s="6">
        <f t="shared" si="18"/>
        <v>5.0999999999999996</v>
      </c>
      <c r="I42" s="6">
        <f t="shared" si="18"/>
        <v>5.0999999999999996</v>
      </c>
      <c r="J42" s="6">
        <f t="shared" si="18"/>
        <v>5.0999999999999996</v>
      </c>
      <c r="K42" s="6">
        <f t="shared" si="18"/>
        <v>4.08</v>
      </c>
      <c r="L42" s="6">
        <f t="shared" si="18"/>
        <v>5.0999999999999996</v>
      </c>
      <c r="M42" s="6">
        <f t="shared" si="18"/>
        <v>5.0999999999999996</v>
      </c>
      <c r="N42" s="6">
        <f t="shared" si="18"/>
        <v>5.0999999999999996</v>
      </c>
    </row>
    <row r="43" spans="1:16" x14ac:dyDescent="0.4">
      <c r="A43" s="38" t="s">
        <v>39</v>
      </c>
      <c r="B43" s="38" t="s">
        <v>46</v>
      </c>
      <c r="C43" s="6">
        <f t="shared" ref="C43:N43" si="19">C36*1.02</f>
        <v>5.0999999999999996</v>
      </c>
      <c r="D43" s="6">
        <f t="shared" si="19"/>
        <v>5.0999999999999996</v>
      </c>
      <c r="E43" s="6">
        <f t="shared" si="19"/>
        <v>3.06</v>
      </c>
      <c r="F43" s="6">
        <f t="shared" si="19"/>
        <v>3.06</v>
      </c>
      <c r="G43" s="6">
        <f t="shared" si="19"/>
        <v>4.08</v>
      </c>
      <c r="H43" s="6">
        <f t="shared" si="19"/>
        <v>4.08</v>
      </c>
      <c r="I43" s="6">
        <f t="shared" si="19"/>
        <v>4.08</v>
      </c>
      <c r="J43" s="6">
        <f t="shared" si="19"/>
        <v>4.08</v>
      </c>
      <c r="K43" s="6">
        <f t="shared" si="19"/>
        <v>4.08</v>
      </c>
      <c r="L43" s="6">
        <f t="shared" si="19"/>
        <v>5.0999999999999996</v>
      </c>
      <c r="M43" s="6">
        <f t="shared" si="19"/>
        <v>4.08</v>
      </c>
      <c r="N43" s="6">
        <f t="shared" si="19"/>
        <v>4.08</v>
      </c>
    </row>
    <row r="44" spans="1:16" x14ac:dyDescent="0.4">
      <c r="A44" s="38" t="s">
        <v>39</v>
      </c>
      <c r="B44" s="38" t="s">
        <v>48</v>
      </c>
      <c r="C44" s="6">
        <f t="shared" ref="C44:N44" si="20">C37*1.02</f>
        <v>5.0999999999999996</v>
      </c>
      <c r="D44" s="6">
        <f t="shared" si="20"/>
        <v>5.0999999999999996</v>
      </c>
      <c r="E44" s="6">
        <f t="shared" si="20"/>
        <v>5.0999999999999996</v>
      </c>
      <c r="F44" s="6">
        <f t="shared" si="20"/>
        <v>1.02</v>
      </c>
      <c r="G44" s="6">
        <f t="shared" si="20"/>
        <v>1.02</v>
      </c>
      <c r="H44" s="6">
        <f t="shared" si="20"/>
        <v>3.06</v>
      </c>
      <c r="I44" s="6">
        <f t="shared" si="20"/>
        <v>1.02</v>
      </c>
      <c r="J44" s="6">
        <f t="shared" si="20"/>
        <v>4.08</v>
      </c>
      <c r="K44" s="6">
        <f t="shared" si="20"/>
        <v>1.02</v>
      </c>
      <c r="L44" s="6">
        <f t="shared" si="20"/>
        <v>1.02</v>
      </c>
      <c r="M44" s="6">
        <f t="shared" si="20"/>
        <v>1.02</v>
      </c>
      <c r="N44" s="6">
        <f t="shared" si="20"/>
        <v>1.02</v>
      </c>
    </row>
    <row r="45" spans="1:16" x14ac:dyDescent="0.4">
      <c r="A45" s="38" t="s">
        <v>39</v>
      </c>
      <c r="B45" s="38" t="s">
        <v>37</v>
      </c>
      <c r="C45" s="6">
        <f t="shared" ref="C45:N45" si="21">C38*1.02</f>
        <v>5.0999999999999996</v>
      </c>
      <c r="D45" s="6">
        <f t="shared" si="21"/>
        <v>5.0999999999999996</v>
      </c>
      <c r="E45" s="6">
        <f t="shared" si="21"/>
        <v>4.08</v>
      </c>
      <c r="F45" s="6">
        <f t="shared" si="21"/>
        <v>5.0999999999999996</v>
      </c>
      <c r="G45" s="6">
        <f t="shared" si="21"/>
        <v>5.0999999999999996</v>
      </c>
      <c r="H45" s="6">
        <f t="shared" si="21"/>
        <v>5.0999999999999996</v>
      </c>
      <c r="I45" s="6">
        <f t="shared" si="21"/>
        <v>5.0999999999999996</v>
      </c>
      <c r="J45" s="6">
        <f t="shared" si="21"/>
        <v>5.0999999999999996</v>
      </c>
      <c r="K45" s="6">
        <f t="shared" si="21"/>
        <v>3.06</v>
      </c>
      <c r="L45" s="6">
        <f t="shared" si="21"/>
        <v>4.08</v>
      </c>
      <c r="M45" s="6">
        <f t="shared" si="21"/>
        <v>4.08</v>
      </c>
      <c r="N45" s="6">
        <f t="shared" si="21"/>
        <v>5.0999999999999996</v>
      </c>
    </row>
    <row r="46" spans="1:16" s="31" customFormat="1" x14ac:dyDescent="0.4">
      <c r="A46" s="37" t="s">
        <v>78</v>
      </c>
      <c r="B46" s="37" t="s">
        <v>58</v>
      </c>
      <c r="C46" s="67">
        <v>5</v>
      </c>
      <c r="D46" s="67">
        <v>3</v>
      </c>
      <c r="E46" s="67">
        <v>4</v>
      </c>
      <c r="F46" s="67">
        <v>4</v>
      </c>
      <c r="G46" s="67">
        <v>4</v>
      </c>
      <c r="H46" s="67">
        <v>4</v>
      </c>
      <c r="I46" s="67">
        <v>4</v>
      </c>
      <c r="J46" s="67">
        <v>5</v>
      </c>
      <c r="K46" s="67">
        <v>4</v>
      </c>
      <c r="L46" s="67">
        <v>4</v>
      </c>
      <c r="M46" s="67">
        <v>5</v>
      </c>
      <c r="N46" s="53">
        <v>4</v>
      </c>
      <c r="O46" s="68"/>
      <c r="P46" s="32"/>
    </row>
    <row r="47" spans="1:16" s="31" customFormat="1" x14ac:dyDescent="0.4">
      <c r="A47" s="37" t="s">
        <v>78</v>
      </c>
      <c r="B47" s="37" t="s">
        <v>79</v>
      </c>
      <c r="C47" s="67">
        <v>3</v>
      </c>
      <c r="D47" s="67">
        <v>3</v>
      </c>
      <c r="E47" s="67">
        <v>3</v>
      </c>
      <c r="F47" s="67">
        <v>4</v>
      </c>
      <c r="G47" s="67">
        <v>2</v>
      </c>
      <c r="H47" s="67">
        <v>3</v>
      </c>
      <c r="I47" s="67">
        <v>3</v>
      </c>
      <c r="J47" s="67">
        <v>3</v>
      </c>
      <c r="K47" s="67">
        <v>4</v>
      </c>
      <c r="L47" s="67">
        <v>3</v>
      </c>
      <c r="M47" s="67">
        <v>3</v>
      </c>
      <c r="N47" s="53">
        <v>3</v>
      </c>
      <c r="O47" s="68"/>
      <c r="P47" s="32"/>
    </row>
    <row r="48" spans="1:16" s="31" customFormat="1" x14ac:dyDescent="0.4">
      <c r="A48" s="37" t="s">
        <v>78</v>
      </c>
      <c r="B48" s="37" t="s">
        <v>80</v>
      </c>
      <c r="C48" s="67">
        <v>3</v>
      </c>
      <c r="D48" s="67">
        <v>3</v>
      </c>
      <c r="E48" s="67">
        <v>2</v>
      </c>
      <c r="F48" s="67">
        <v>3</v>
      </c>
      <c r="G48" s="67">
        <v>2</v>
      </c>
      <c r="H48" s="67">
        <v>2</v>
      </c>
      <c r="I48" s="67">
        <v>2</v>
      </c>
      <c r="J48" s="67">
        <v>2</v>
      </c>
      <c r="K48" s="67">
        <v>3</v>
      </c>
      <c r="L48" s="67">
        <v>2</v>
      </c>
      <c r="M48" s="67">
        <v>3</v>
      </c>
      <c r="N48" s="53">
        <v>2</v>
      </c>
      <c r="O48" s="68"/>
      <c r="P48" s="32"/>
    </row>
    <row r="49" spans="1:16" s="31" customFormat="1" x14ac:dyDescent="0.4">
      <c r="A49" s="37" t="s">
        <v>78</v>
      </c>
      <c r="B49" s="37" t="s">
        <v>81</v>
      </c>
      <c r="C49" s="67">
        <v>3</v>
      </c>
      <c r="D49" s="67">
        <v>3</v>
      </c>
      <c r="E49" s="67">
        <v>3</v>
      </c>
      <c r="F49" s="67">
        <v>3</v>
      </c>
      <c r="G49" s="67">
        <v>3</v>
      </c>
      <c r="H49" s="67">
        <v>4</v>
      </c>
      <c r="I49" s="67">
        <v>3</v>
      </c>
      <c r="J49" s="67">
        <v>3</v>
      </c>
      <c r="K49" s="67">
        <v>3</v>
      </c>
      <c r="L49" s="67">
        <v>3</v>
      </c>
      <c r="M49" s="67">
        <v>4</v>
      </c>
      <c r="N49" s="53">
        <v>3</v>
      </c>
      <c r="O49" s="68"/>
      <c r="P49" s="32"/>
    </row>
    <row r="50" spans="1:16" s="31" customFormat="1" x14ac:dyDescent="0.4">
      <c r="A50" s="37" t="s">
        <v>78</v>
      </c>
      <c r="B50" s="37" t="s">
        <v>82</v>
      </c>
      <c r="C50" s="67">
        <v>3</v>
      </c>
      <c r="D50" s="67">
        <v>3</v>
      </c>
      <c r="E50" s="67">
        <v>3</v>
      </c>
      <c r="F50" s="67">
        <v>3</v>
      </c>
      <c r="G50" s="67">
        <v>2</v>
      </c>
      <c r="H50" s="67">
        <v>3</v>
      </c>
      <c r="I50" s="67">
        <v>3</v>
      </c>
      <c r="J50" s="67">
        <v>2</v>
      </c>
      <c r="K50" s="67">
        <v>3</v>
      </c>
      <c r="L50" s="67">
        <v>3</v>
      </c>
      <c r="M50" s="67">
        <v>4</v>
      </c>
      <c r="N50" s="53">
        <v>3</v>
      </c>
      <c r="O50" s="68"/>
      <c r="P50" s="32"/>
    </row>
    <row r="51" spans="1:16" s="31" customFormat="1" x14ac:dyDescent="0.4">
      <c r="A51" s="37" t="s">
        <v>78</v>
      </c>
      <c r="B51" s="37" t="s">
        <v>84</v>
      </c>
      <c r="C51" s="67">
        <v>4</v>
      </c>
      <c r="D51" s="67">
        <v>4</v>
      </c>
      <c r="E51" s="67">
        <v>5</v>
      </c>
      <c r="F51" s="67">
        <v>5</v>
      </c>
      <c r="G51" s="67">
        <v>5</v>
      </c>
      <c r="H51" s="67">
        <v>5</v>
      </c>
      <c r="I51" s="67">
        <v>4</v>
      </c>
      <c r="J51" s="67">
        <v>4</v>
      </c>
      <c r="K51" s="67">
        <v>5</v>
      </c>
      <c r="L51" s="67">
        <v>5</v>
      </c>
      <c r="M51" s="67">
        <v>4</v>
      </c>
      <c r="N51" s="53">
        <v>5</v>
      </c>
      <c r="O51" s="68"/>
      <c r="P51" s="32"/>
    </row>
    <row r="52" spans="1:16" s="31" customFormat="1" x14ac:dyDescent="0.4">
      <c r="A52" s="37" t="s">
        <v>78</v>
      </c>
      <c r="B52" s="37" t="s">
        <v>38</v>
      </c>
      <c r="C52" s="67">
        <v>3</v>
      </c>
      <c r="D52" s="67">
        <v>3</v>
      </c>
      <c r="E52" s="67">
        <v>3</v>
      </c>
      <c r="F52" s="67">
        <v>3</v>
      </c>
      <c r="G52" s="67">
        <v>4</v>
      </c>
      <c r="H52" s="67">
        <v>4</v>
      </c>
      <c r="I52" s="67">
        <v>3</v>
      </c>
      <c r="J52" s="67">
        <v>3</v>
      </c>
      <c r="K52" s="67">
        <v>4</v>
      </c>
      <c r="L52" s="67">
        <v>3</v>
      </c>
      <c r="M52" s="67">
        <v>4</v>
      </c>
      <c r="N52" s="53">
        <v>3</v>
      </c>
      <c r="O52" s="69">
        <f>AVERAGE(C46:N52)</f>
        <v>3.3809523809523809</v>
      </c>
      <c r="P52" s="70">
        <f>4/O52</f>
        <v>1.1830985915492958</v>
      </c>
    </row>
    <row r="53" spans="1:16" x14ac:dyDescent="0.4">
      <c r="A53" s="37" t="s">
        <v>78</v>
      </c>
      <c r="B53" s="37" t="s">
        <v>58</v>
      </c>
      <c r="C53" s="6">
        <f>C46*1.18</f>
        <v>5.8999999999999995</v>
      </c>
      <c r="D53" s="6">
        <f t="shared" ref="D53:N53" si="22">D46*1.18</f>
        <v>3.54</v>
      </c>
      <c r="E53" s="6">
        <f t="shared" si="22"/>
        <v>4.72</v>
      </c>
      <c r="F53" s="6">
        <f t="shared" si="22"/>
        <v>4.72</v>
      </c>
      <c r="G53" s="6">
        <f t="shared" si="22"/>
        <v>4.72</v>
      </c>
      <c r="H53" s="6">
        <f t="shared" si="22"/>
        <v>4.72</v>
      </c>
      <c r="I53" s="6">
        <f t="shared" si="22"/>
        <v>4.72</v>
      </c>
      <c r="J53" s="6">
        <f t="shared" si="22"/>
        <v>5.8999999999999995</v>
      </c>
      <c r="K53" s="6">
        <f t="shared" si="22"/>
        <v>4.72</v>
      </c>
      <c r="L53" s="6">
        <f t="shared" si="22"/>
        <v>4.72</v>
      </c>
      <c r="M53" s="6">
        <f t="shared" si="22"/>
        <v>5.8999999999999995</v>
      </c>
      <c r="N53" s="6">
        <f t="shared" si="22"/>
        <v>4.72</v>
      </c>
    </row>
    <row r="54" spans="1:16" x14ac:dyDescent="0.4">
      <c r="A54" s="37" t="s">
        <v>78</v>
      </c>
      <c r="B54" s="37" t="s">
        <v>79</v>
      </c>
      <c r="C54" s="6">
        <f t="shared" ref="C54:N54" si="23">C47*1.18</f>
        <v>3.54</v>
      </c>
      <c r="D54" s="6">
        <f t="shared" si="23"/>
        <v>3.54</v>
      </c>
      <c r="E54" s="6">
        <f t="shared" si="23"/>
        <v>3.54</v>
      </c>
      <c r="F54" s="6">
        <f t="shared" si="23"/>
        <v>4.72</v>
      </c>
      <c r="G54" s="6">
        <f t="shared" si="23"/>
        <v>2.36</v>
      </c>
      <c r="H54" s="6">
        <f t="shared" si="23"/>
        <v>3.54</v>
      </c>
      <c r="I54" s="6">
        <f t="shared" si="23"/>
        <v>3.54</v>
      </c>
      <c r="J54" s="6">
        <f t="shared" si="23"/>
        <v>3.54</v>
      </c>
      <c r="K54" s="6">
        <f t="shared" si="23"/>
        <v>4.72</v>
      </c>
      <c r="L54" s="6">
        <f t="shared" si="23"/>
        <v>3.54</v>
      </c>
      <c r="M54" s="6">
        <f t="shared" si="23"/>
        <v>3.54</v>
      </c>
      <c r="N54" s="6">
        <f t="shared" si="23"/>
        <v>3.54</v>
      </c>
    </row>
    <row r="55" spans="1:16" x14ac:dyDescent="0.4">
      <c r="A55" s="37" t="s">
        <v>78</v>
      </c>
      <c r="B55" s="37" t="s">
        <v>80</v>
      </c>
      <c r="C55" s="6">
        <f t="shared" ref="C55:N55" si="24">C48*1.18</f>
        <v>3.54</v>
      </c>
      <c r="D55" s="6">
        <f t="shared" si="24"/>
        <v>3.54</v>
      </c>
      <c r="E55" s="6">
        <f t="shared" si="24"/>
        <v>2.36</v>
      </c>
      <c r="F55" s="6">
        <f t="shared" si="24"/>
        <v>3.54</v>
      </c>
      <c r="G55" s="6">
        <f t="shared" si="24"/>
        <v>2.36</v>
      </c>
      <c r="H55" s="6">
        <f t="shared" si="24"/>
        <v>2.36</v>
      </c>
      <c r="I55" s="6">
        <f t="shared" si="24"/>
        <v>2.36</v>
      </c>
      <c r="J55" s="6">
        <f t="shared" si="24"/>
        <v>2.36</v>
      </c>
      <c r="K55" s="6">
        <f t="shared" si="24"/>
        <v>3.54</v>
      </c>
      <c r="L55" s="6">
        <f t="shared" si="24"/>
        <v>2.36</v>
      </c>
      <c r="M55" s="6">
        <f t="shared" si="24"/>
        <v>3.54</v>
      </c>
      <c r="N55" s="6">
        <f t="shared" si="24"/>
        <v>2.36</v>
      </c>
    </row>
    <row r="56" spans="1:16" x14ac:dyDescent="0.4">
      <c r="A56" s="37" t="s">
        <v>78</v>
      </c>
      <c r="B56" s="37" t="s">
        <v>81</v>
      </c>
      <c r="C56" s="6">
        <f t="shared" ref="C56:N56" si="25">C49*1.18</f>
        <v>3.54</v>
      </c>
      <c r="D56" s="6">
        <f t="shared" si="25"/>
        <v>3.54</v>
      </c>
      <c r="E56" s="6">
        <f t="shared" si="25"/>
        <v>3.54</v>
      </c>
      <c r="F56" s="6">
        <f t="shared" si="25"/>
        <v>3.54</v>
      </c>
      <c r="G56" s="6">
        <f t="shared" si="25"/>
        <v>3.54</v>
      </c>
      <c r="H56" s="6">
        <f t="shared" si="25"/>
        <v>4.72</v>
      </c>
      <c r="I56" s="6">
        <f t="shared" si="25"/>
        <v>3.54</v>
      </c>
      <c r="J56" s="6">
        <f t="shared" si="25"/>
        <v>3.54</v>
      </c>
      <c r="K56" s="6">
        <f t="shared" si="25"/>
        <v>3.54</v>
      </c>
      <c r="L56" s="6">
        <f t="shared" si="25"/>
        <v>3.54</v>
      </c>
      <c r="M56" s="6">
        <f t="shared" si="25"/>
        <v>4.72</v>
      </c>
      <c r="N56" s="6">
        <f t="shared" si="25"/>
        <v>3.54</v>
      </c>
    </row>
    <row r="57" spans="1:16" x14ac:dyDescent="0.4">
      <c r="A57" s="37" t="s">
        <v>78</v>
      </c>
      <c r="B57" s="37" t="s">
        <v>82</v>
      </c>
      <c r="C57" s="6">
        <f t="shared" ref="C57:N57" si="26">C50*1.18</f>
        <v>3.54</v>
      </c>
      <c r="D57" s="6">
        <f t="shared" si="26"/>
        <v>3.54</v>
      </c>
      <c r="E57" s="6">
        <f t="shared" si="26"/>
        <v>3.54</v>
      </c>
      <c r="F57" s="6">
        <f t="shared" si="26"/>
        <v>3.54</v>
      </c>
      <c r="G57" s="6">
        <f t="shared" si="26"/>
        <v>2.36</v>
      </c>
      <c r="H57" s="6">
        <f t="shared" si="26"/>
        <v>3.54</v>
      </c>
      <c r="I57" s="6">
        <f t="shared" si="26"/>
        <v>3.54</v>
      </c>
      <c r="J57" s="6">
        <f t="shared" si="26"/>
        <v>2.36</v>
      </c>
      <c r="K57" s="6">
        <f t="shared" si="26"/>
        <v>3.54</v>
      </c>
      <c r="L57" s="6">
        <f t="shared" si="26"/>
        <v>3.54</v>
      </c>
      <c r="M57" s="6">
        <f t="shared" si="26"/>
        <v>4.72</v>
      </c>
      <c r="N57" s="6">
        <f t="shared" si="26"/>
        <v>3.54</v>
      </c>
    </row>
    <row r="58" spans="1:16" x14ac:dyDescent="0.4">
      <c r="A58" s="37" t="s">
        <v>78</v>
      </c>
      <c r="B58" s="37" t="s">
        <v>84</v>
      </c>
      <c r="C58" s="6">
        <f t="shared" ref="C58:N58" si="27">C51*1.18</f>
        <v>4.72</v>
      </c>
      <c r="D58" s="6">
        <f t="shared" si="27"/>
        <v>4.72</v>
      </c>
      <c r="E58" s="6">
        <f t="shared" si="27"/>
        <v>5.8999999999999995</v>
      </c>
      <c r="F58" s="6">
        <f t="shared" si="27"/>
        <v>5.8999999999999995</v>
      </c>
      <c r="G58" s="6">
        <f t="shared" si="27"/>
        <v>5.8999999999999995</v>
      </c>
      <c r="H58" s="6">
        <f t="shared" si="27"/>
        <v>5.8999999999999995</v>
      </c>
      <c r="I58" s="6">
        <f t="shared" si="27"/>
        <v>4.72</v>
      </c>
      <c r="J58" s="6">
        <f t="shared" si="27"/>
        <v>4.72</v>
      </c>
      <c r="K58" s="6">
        <f t="shared" si="27"/>
        <v>5.8999999999999995</v>
      </c>
      <c r="L58" s="6">
        <f t="shared" si="27"/>
        <v>5.8999999999999995</v>
      </c>
      <c r="M58" s="6">
        <f t="shared" si="27"/>
        <v>4.72</v>
      </c>
      <c r="N58" s="6">
        <f t="shared" si="27"/>
        <v>5.8999999999999995</v>
      </c>
    </row>
    <row r="59" spans="1:16" x14ac:dyDescent="0.4">
      <c r="A59" s="37" t="s">
        <v>78</v>
      </c>
      <c r="B59" s="37" t="s">
        <v>38</v>
      </c>
      <c r="C59" s="6">
        <f t="shared" ref="C59:N59" si="28">C52*1.18</f>
        <v>3.54</v>
      </c>
      <c r="D59" s="6">
        <f t="shared" si="28"/>
        <v>3.54</v>
      </c>
      <c r="E59" s="6">
        <f t="shared" si="28"/>
        <v>3.54</v>
      </c>
      <c r="F59" s="6">
        <f t="shared" si="28"/>
        <v>3.54</v>
      </c>
      <c r="G59" s="6">
        <f t="shared" si="28"/>
        <v>4.72</v>
      </c>
      <c r="H59" s="6">
        <f t="shared" si="28"/>
        <v>4.72</v>
      </c>
      <c r="I59" s="6">
        <f t="shared" si="28"/>
        <v>3.54</v>
      </c>
      <c r="J59" s="6">
        <f t="shared" si="28"/>
        <v>3.54</v>
      </c>
      <c r="K59" s="6">
        <f t="shared" si="28"/>
        <v>4.72</v>
      </c>
      <c r="L59" s="6">
        <f t="shared" si="28"/>
        <v>3.54</v>
      </c>
      <c r="M59" s="6">
        <f t="shared" si="28"/>
        <v>4.72</v>
      </c>
      <c r="N59" s="6">
        <f t="shared" si="28"/>
        <v>3.54</v>
      </c>
    </row>
    <row r="60" spans="1:16" s="19" customFormat="1" x14ac:dyDescent="0.4">
      <c r="A60" s="17" t="s">
        <v>94</v>
      </c>
      <c r="B60" s="17" t="s">
        <v>84</v>
      </c>
      <c r="C60" s="71">
        <v>5</v>
      </c>
      <c r="D60" s="71">
        <v>5</v>
      </c>
      <c r="E60" s="71">
        <v>5</v>
      </c>
      <c r="F60" s="71">
        <v>5</v>
      </c>
      <c r="G60" s="71">
        <v>5</v>
      </c>
      <c r="H60" s="71">
        <v>5</v>
      </c>
      <c r="I60" s="71">
        <v>5</v>
      </c>
      <c r="J60" s="71">
        <v>5</v>
      </c>
      <c r="K60" s="71">
        <v>5</v>
      </c>
      <c r="L60" s="71">
        <v>5</v>
      </c>
      <c r="M60" s="71">
        <v>2</v>
      </c>
      <c r="N60" s="53">
        <v>5</v>
      </c>
      <c r="O60" s="27"/>
      <c r="P60" s="24"/>
    </row>
    <row r="61" spans="1:16" s="19" customFormat="1" x14ac:dyDescent="0.4">
      <c r="A61" s="17" t="s">
        <v>94</v>
      </c>
      <c r="B61" s="17" t="s">
        <v>36</v>
      </c>
      <c r="C61" s="71">
        <v>5</v>
      </c>
      <c r="D61" s="71">
        <v>5</v>
      </c>
      <c r="E61" s="71">
        <v>5</v>
      </c>
      <c r="F61" s="71">
        <v>5</v>
      </c>
      <c r="G61" s="71">
        <v>4</v>
      </c>
      <c r="H61" s="71">
        <v>5</v>
      </c>
      <c r="I61" s="71">
        <v>5</v>
      </c>
      <c r="J61" s="71">
        <v>4</v>
      </c>
      <c r="K61" s="71">
        <v>5</v>
      </c>
      <c r="L61" s="71">
        <v>5</v>
      </c>
      <c r="M61" s="71">
        <v>4</v>
      </c>
      <c r="N61" s="53">
        <v>5</v>
      </c>
      <c r="O61" s="27"/>
      <c r="P61" s="24"/>
    </row>
    <row r="62" spans="1:16" s="19" customFormat="1" x14ac:dyDescent="0.4">
      <c r="A62" s="17" t="s">
        <v>94</v>
      </c>
      <c r="B62" s="17" t="s">
        <v>95</v>
      </c>
      <c r="C62" s="71">
        <v>4</v>
      </c>
      <c r="D62" s="71">
        <v>5</v>
      </c>
      <c r="E62" s="71">
        <v>3</v>
      </c>
      <c r="F62" s="71">
        <v>5</v>
      </c>
      <c r="G62" s="71">
        <v>4</v>
      </c>
      <c r="H62" s="71">
        <v>3</v>
      </c>
      <c r="I62" s="71">
        <v>3</v>
      </c>
      <c r="J62" s="71">
        <v>3</v>
      </c>
      <c r="K62" s="71">
        <v>4</v>
      </c>
      <c r="L62" s="71">
        <v>4</v>
      </c>
      <c r="M62" s="71">
        <v>4</v>
      </c>
      <c r="N62" s="53">
        <v>4</v>
      </c>
      <c r="O62" s="27"/>
      <c r="P62" s="24"/>
    </row>
    <row r="63" spans="1:16" s="19" customFormat="1" x14ac:dyDescent="0.4">
      <c r="A63" s="17" t="s">
        <v>94</v>
      </c>
      <c r="B63" s="17" t="s">
        <v>80</v>
      </c>
      <c r="C63" s="71">
        <v>5</v>
      </c>
      <c r="D63" s="71">
        <v>5</v>
      </c>
      <c r="E63" s="71">
        <v>4</v>
      </c>
      <c r="F63" s="71">
        <v>4</v>
      </c>
      <c r="G63" s="71">
        <v>5</v>
      </c>
      <c r="H63" s="71">
        <v>3</v>
      </c>
      <c r="I63" s="71">
        <v>3</v>
      </c>
      <c r="J63" s="71">
        <v>3</v>
      </c>
      <c r="K63" s="71">
        <v>5</v>
      </c>
      <c r="L63" s="71">
        <v>5</v>
      </c>
      <c r="M63" s="71">
        <v>5</v>
      </c>
      <c r="N63" s="53">
        <v>4</v>
      </c>
      <c r="O63" s="27"/>
      <c r="P63" s="24"/>
    </row>
    <row r="64" spans="1:16" s="19" customFormat="1" x14ac:dyDescent="0.4">
      <c r="A64" s="17" t="s">
        <v>94</v>
      </c>
      <c r="B64" s="17" t="s">
        <v>96</v>
      </c>
      <c r="C64" s="71">
        <v>5</v>
      </c>
      <c r="D64" s="71">
        <v>4</v>
      </c>
      <c r="E64" s="71">
        <v>4</v>
      </c>
      <c r="F64" s="71">
        <v>4</v>
      </c>
      <c r="G64" s="71">
        <v>5</v>
      </c>
      <c r="H64" s="71">
        <v>3</v>
      </c>
      <c r="I64" s="71">
        <v>4</v>
      </c>
      <c r="J64" s="71">
        <v>5</v>
      </c>
      <c r="K64" s="71">
        <v>4</v>
      </c>
      <c r="L64" s="71">
        <v>5</v>
      </c>
      <c r="M64" s="71">
        <v>4</v>
      </c>
      <c r="N64" s="53">
        <v>4</v>
      </c>
      <c r="O64" s="27"/>
      <c r="P64" s="24"/>
    </row>
    <row r="65" spans="1:16" s="19" customFormat="1" x14ac:dyDescent="0.4">
      <c r="A65" s="17" t="s">
        <v>94</v>
      </c>
      <c r="B65" s="17" t="s">
        <v>97</v>
      </c>
      <c r="C65" s="71">
        <v>5</v>
      </c>
      <c r="D65" s="71">
        <v>4</v>
      </c>
      <c r="E65" s="71">
        <v>4</v>
      </c>
      <c r="F65" s="71">
        <v>5</v>
      </c>
      <c r="G65" s="71">
        <v>4</v>
      </c>
      <c r="H65" s="71">
        <v>4</v>
      </c>
      <c r="I65" s="71">
        <v>5</v>
      </c>
      <c r="J65" s="71">
        <v>5</v>
      </c>
      <c r="K65" s="71">
        <v>4</v>
      </c>
      <c r="L65" s="71">
        <v>4</v>
      </c>
      <c r="M65" s="71">
        <v>4</v>
      </c>
      <c r="N65" s="53">
        <v>4</v>
      </c>
      <c r="O65" s="72">
        <f>AVERAGE(C60:N65)</f>
        <v>4.3611111111111107</v>
      </c>
      <c r="P65" s="73">
        <f>4/O65</f>
        <v>0.91719745222929949</v>
      </c>
    </row>
    <row r="66" spans="1:16" x14ac:dyDescent="0.4">
      <c r="A66" s="17" t="s">
        <v>94</v>
      </c>
      <c r="B66" s="17" t="s">
        <v>84</v>
      </c>
      <c r="C66" s="6">
        <f>C60*0.92</f>
        <v>4.6000000000000005</v>
      </c>
      <c r="D66" s="6">
        <f t="shared" ref="D66:N66" si="29">D60*0.92</f>
        <v>4.6000000000000005</v>
      </c>
      <c r="E66" s="6">
        <f t="shared" si="29"/>
        <v>4.6000000000000005</v>
      </c>
      <c r="F66" s="6">
        <f t="shared" si="29"/>
        <v>4.6000000000000005</v>
      </c>
      <c r="G66" s="6">
        <f t="shared" si="29"/>
        <v>4.6000000000000005</v>
      </c>
      <c r="H66" s="6">
        <f t="shared" si="29"/>
        <v>4.6000000000000005</v>
      </c>
      <c r="I66" s="6">
        <f t="shared" si="29"/>
        <v>4.6000000000000005</v>
      </c>
      <c r="J66" s="6">
        <f t="shared" si="29"/>
        <v>4.6000000000000005</v>
      </c>
      <c r="K66" s="6">
        <f t="shared" si="29"/>
        <v>4.6000000000000005</v>
      </c>
      <c r="L66" s="6">
        <f t="shared" si="29"/>
        <v>4.6000000000000005</v>
      </c>
      <c r="M66" s="6">
        <f t="shared" si="29"/>
        <v>1.84</v>
      </c>
      <c r="N66" s="6">
        <f t="shared" si="29"/>
        <v>4.6000000000000005</v>
      </c>
    </row>
    <row r="67" spans="1:16" x14ac:dyDescent="0.4">
      <c r="A67" s="17" t="s">
        <v>94</v>
      </c>
      <c r="B67" s="17" t="s">
        <v>36</v>
      </c>
      <c r="C67" s="6">
        <f t="shared" ref="C67:N67" si="30">C61*0.92</f>
        <v>4.6000000000000005</v>
      </c>
      <c r="D67" s="6">
        <f t="shared" si="30"/>
        <v>4.6000000000000005</v>
      </c>
      <c r="E67" s="6">
        <f t="shared" si="30"/>
        <v>4.6000000000000005</v>
      </c>
      <c r="F67" s="6">
        <f t="shared" si="30"/>
        <v>4.6000000000000005</v>
      </c>
      <c r="G67" s="6">
        <f t="shared" si="30"/>
        <v>3.68</v>
      </c>
      <c r="H67" s="6">
        <f t="shared" si="30"/>
        <v>4.6000000000000005</v>
      </c>
      <c r="I67" s="6">
        <f t="shared" si="30"/>
        <v>4.6000000000000005</v>
      </c>
      <c r="J67" s="6">
        <f t="shared" si="30"/>
        <v>3.68</v>
      </c>
      <c r="K67" s="6">
        <f t="shared" si="30"/>
        <v>4.6000000000000005</v>
      </c>
      <c r="L67" s="6">
        <f t="shared" si="30"/>
        <v>4.6000000000000005</v>
      </c>
      <c r="M67" s="6">
        <f t="shared" si="30"/>
        <v>3.68</v>
      </c>
      <c r="N67" s="6">
        <f t="shared" si="30"/>
        <v>4.6000000000000005</v>
      </c>
    </row>
    <row r="68" spans="1:16" x14ac:dyDescent="0.4">
      <c r="A68" s="17" t="s">
        <v>94</v>
      </c>
      <c r="B68" s="17" t="s">
        <v>95</v>
      </c>
      <c r="C68" s="6">
        <f t="shared" ref="C68:N68" si="31">C62*0.92</f>
        <v>3.68</v>
      </c>
      <c r="D68" s="6">
        <f t="shared" si="31"/>
        <v>4.6000000000000005</v>
      </c>
      <c r="E68" s="6">
        <f t="shared" si="31"/>
        <v>2.7600000000000002</v>
      </c>
      <c r="F68" s="6">
        <f t="shared" si="31"/>
        <v>4.6000000000000005</v>
      </c>
      <c r="G68" s="6">
        <f t="shared" si="31"/>
        <v>3.68</v>
      </c>
      <c r="H68" s="6">
        <f t="shared" si="31"/>
        <v>2.7600000000000002</v>
      </c>
      <c r="I68" s="6">
        <f t="shared" si="31"/>
        <v>2.7600000000000002</v>
      </c>
      <c r="J68" s="6">
        <f t="shared" si="31"/>
        <v>2.7600000000000002</v>
      </c>
      <c r="K68" s="6">
        <f t="shared" si="31"/>
        <v>3.68</v>
      </c>
      <c r="L68" s="6">
        <f t="shared" si="31"/>
        <v>3.68</v>
      </c>
      <c r="M68" s="6">
        <f t="shared" si="31"/>
        <v>3.68</v>
      </c>
      <c r="N68" s="6">
        <f t="shared" si="31"/>
        <v>3.68</v>
      </c>
    </row>
    <row r="69" spans="1:16" x14ac:dyDescent="0.4">
      <c r="A69" s="17" t="s">
        <v>94</v>
      </c>
      <c r="B69" s="17" t="s">
        <v>80</v>
      </c>
      <c r="C69" s="6">
        <f t="shared" ref="C69:N69" si="32">C63*0.92</f>
        <v>4.6000000000000005</v>
      </c>
      <c r="D69" s="6">
        <f t="shared" si="32"/>
        <v>4.6000000000000005</v>
      </c>
      <c r="E69" s="6">
        <f t="shared" si="32"/>
        <v>3.68</v>
      </c>
      <c r="F69" s="6">
        <f t="shared" si="32"/>
        <v>3.68</v>
      </c>
      <c r="G69" s="6">
        <f t="shared" si="32"/>
        <v>4.6000000000000005</v>
      </c>
      <c r="H69" s="6">
        <f t="shared" si="32"/>
        <v>2.7600000000000002</v>
      </c>
      <c r="I69" s="6">
        <f t="shared" si="32"/>
        <v>2.7600000000000002</v>
      </c>
      <c r="J69" s="6">
        <f t="shared" si="32"/>
        <v>2.7600000000000002</v>
      </c>
      <c r="K69" s="6">
        <f t="shared" si="32"/>
        <v>4.6000000000000005</v>
      </c>
      <c r="L69" s="6">
        <f t="shared" si="32"/>
        <v>4.6000000000000005</v>
      </c>
      <c r="M69" s="6">
        <f t="shared" si="32"/>
        <v>4.6000000000000005</v>
      </c>
      <c r="N69" s="6">
        <f t="shared" si="32"/>
        <v>3.68</v>
      </c>
    </row>
    <row r="70" spans="1:16" x14ac:dyDescent="0.4">
      <c r="A70" s="17" t="s">
        <v>94</v>
      </c>
      <c r="B70" s="17" t="s">
        <v>96</v>
      </c>
      <c r="C70" s="6">
        <f t="shared" ref="C70:N70" si="33">C64*0.92</f>
        <v>4.6000000000000005</v>
      </c>
      <c r="D70" s="6">
        <f t="shared" si="33"/>
        <v>3.68</v>
      </c>
      <c r="E70" s="6">
        <f t="shared" si="33"/>
        <v>3.68</v>
      </c>
      <c r="F70" s="6">
        <f t="shared" si="33"/>
        <v>3.68</v>
      </c>
      <c r="G70" s="6">
        <f t="shared" si="33"/>
        <v>4.6000000000000005</v>
      </c>
      <c r="H70" s="6">
        <f t="shared" si="33"/>
        <v>2.7600000000000002</v>
      </c>
      <c r="I70" s="6">
        <f t="shared" si="33"/>
        <v>3.68</v>
      </c>
      <c r="J70" s="6">
        <f t="shared" si="33"/>
        <v>4.6000000000000005</v>
      </c>
      <c r="K70" s="6">
        <f t="shared" si="33"/>
        <v>3.68</v>
      </c>
      <c r="L70" s="6">
        <f t="shared" si="33"/>
        <v>4.6000000000000005</v>
      </c>
      <c r="M70" s="6">
        <f t="shared" si="33"/>
        <v>3.68</v>
      </c>
      <c r="N70" s="6">
        <f t="shared" si="33"/>
        <v>3.68</v>
      </c>
    </row>
    <row r="71" spans="1:16" x14ac:dyDescent="0.4">
      <c r="A71" s="17" t="s">
        <v>94</v>
      </c>
      <c r="B71" s="17" t="s">
        <v>97</v>
      </c>
      <c r="C71" s="6">
        <f t="shared" ref="C71:N71" si="34">C65*0.92</f>
        <v>4.6000000000000005</v>
      </c>
      <c r="D71" s="6">
        <f t="shared" si="34"/>
        <v>3.68</v>
      </c>
      <c r="E71" s="6">
        <f t="shared" si="34"/>
        <v>3.68</v>
      </c>
      <c r="F71" s="6">
        <f t="shared" si="34"/>
        <v>4.6000000000000005</v>
      </c>
      <c r="G71" s="6">
        <f t="shared" si="34"/>
        <v>3.68</v>
      </c>
      <c r="H71" s="6">
        <f t="shared" si="34"/>
        <v>3.68</v>
      </c>
      <c r="I71" s="6">
        <f t="shared" si="34"/>
        <v>4.6000000000000005</v>
      </c>
      <c r="J71" s="6">
        <f t="shared" si="34"/>
        <v>4.6000000000000005</v>
      </c>
      <c r="K71" s="6">
        <f t="shared" si="34"/>
        <v>3.68</v>
      </c>
      <c r="L71" s="6">
        <f t="shared" si="34"/>
        <v>3.68</v>
      </c>
      <c r="M71" s="6">
        <f t="shared" si="34"/>
        <v>3.68</v>
      </c>
      <c r="N71" s="6">
        <f t="shared" si="34"/>
        <v>3.68</v>
      </c>
    </row>
    <row r="72" spans="1:16" s="21" customFormat="1" x14ac:dyDescent="0.4">
      <c r="A72" s="18" t="s">
        <v>18</v>
      </c>
      <c r="B72" s="18" t="s">
        <v>19</v>
      </c>
      <c r="C72" s="8">
        <v>3</v>
      </c>
      <c r="D72" s="8">
        <v>3</v>
      </c>
      <c r="E72" s="8">
        <v>5</v>
      </c>
      <c r="F72" s="8">
        <v>5</v>
      </c>
      <c r="G72" s="8">
        <v>3</v>
      </c>
      <c r="H72" s="8">
        <v>2</v>
      </c>
      <c r="I72" s="8">
        <v>3</v>
      </c>
      <c r="J72" s="8">
        <v>3</v>
      </c>
      <c r="K72" s="8">
        <v>3</v>
      </c>
      <c r="L72" s="8">
        <v>4</v>
      </c>
      <c r="M72" s="8">
        <v>3</v>
      </c>
      <c r="N72" s="53">
        <v>3</v>
      </c>
      <c r="O72" s="74"/>
      <c r="P72" s="43"/>
    </row>
    <row r="73" spans="1:16" s="21" customFormat="1" x14ac:dyDescent="0.4">
      <c r="A73" s="18" t="s">
        <v>18</v>
      </c>
      <c r="B73" s="18" t="s">
        <v>21</v>
      </c>
      <c r="C73" s="8">
        <v>5</v>
      </c>
      <c r="D73" s="8">
        <v>3</v>
      </c>
      <c r="E73" s="8">
        <v>3</v>
      </c>
      <c r="F73" s="8">
        <v>3</v>
      </c>
      <c r="G73" s="8">
        <v>3</v>
      </c>
      <c r="H73" s="8">
        <v>4</v>
      </c>
      <c r="I73" s="8">
        <v>3</v>
      </c>
      <c r="J73" s="8">
        <v>2</v>
      </c>
      <c r="K73" s="8">
        <v>3</v>
      </c>
      <c r="L73" s="8">
        <v>3</v>
      </c>
      <c r="M73" s="8">
        <v>4</v>
      </c>
      <c r="N73" s="53">
        <v>3</v>
      </c>
      <c r="O73" s="74"/>
      <c r="P73" s="43"/>
    </row>
    <row r="74" spans="1:16" s="21" customFormat="1" x14ac:dyDescent="0.4">
      <c r="A74" s="18" t="s">
        <v>18</v>
      </c>
      <c r="B74" s="18" t="s">
        <v>23</v>
      </c>
      <c r="C74" s="8">
        <v>5</v>
      </c>
      <c r="D74" s="8">
        <v>5</v>
      </c>
      <c r="E74" s="8">
        <v>5</v>
      </c>
      <c r="F74" s="8">
        <v>5</v>
      </c>
      <c r="G74" s="8">
        <v>5</v>
      </c>
      <c r="H74" s="8">
        <v>5</v>
      </c>
      <c r="I74" s="8">
        <v>4</v>
      </c>
      <c r="J74" s="8">
        <v>5</v>
      </c>
      <c r="K74" s="8">
        <v>5</v>
      </c>
      <c r="L74" s="8">
        <v>5</v>
      </c>
      <c r="M74" s="8">
        <v>4</v>
      </c>
      <c r="N74" s="53">
        <v>5</v>
      </c>
      <c r="O74" s="74"/>
      <c r="P74" s="43"/>
    </row>
    <row r="75" spans="1:16" s="21" customFormat="1" x14ac:dyDescent="0.4">
      <c r="A75" s="18" t="s">
        <v>18</v>
      </c>
      <c r="B75" s="18" t="s">
        <v>25</v>
      </c>
      <c r="C75" s="8">
        <v>5</v>
      </c>
      <c r="D75" s="8">
        <v>5</v>
      </c>
      <c r="E75" s="8">
        <v>5</v>
      </c>
      <c r="F75" s="8">
        <v>5</v>
      </c>
      <c r="G75" s="8">
        <v>5</v>
      </c>
      <c r="H75" s="8">
        <v>5</v>
      </c>
      <c r="I75" s="8">
        <v>5</v>
      </c>
      <c r="J75" s="8">
        <v>4</v>
      </c>
      <c r="K75" s="8">
        <v>5</v>
      </c>
      <c r="L75" s="8">
        <v>4</v>
      </c>
      <c r="M75" s="8">
        <v>4</v>
      </c>
      <c r="N75" s="53">
        <v>4</v>
      </c>
      <c r="O75" s="74"/>
      <c r="P75" s="43"/>
    </row>
    <row r="76" spans="1:16" s="21" customFormat="1" x14ac:dyDescent="0.4">
      <c r="A76" s="18" t="s">
        <v>18</v>
      </c>
      <c r="B76" s="18" t="s">
        <v>27</v>
      </c>
      <c r="C76" s="8">
        <v>5</v>
      </c>
      <c r="D76" s="8">
        <v>5</v>
      </c>
      <c r="E76" s="8">
        <v>5</v>
      </c>
      <c r="F76" s="8">
        <v>4</v>
      </c>
      <c r="G76" s="8">
        <v>4</v>
      </c>
      <c r="H76" s="8">
        <v>4</v>
      </c>
      <c r="I76" s="8">
        <v>5</v>
      </c>
      <c r="J76" s="8">
        <v>4</v>
      </c>
      <c r="K76" s="8">
        <v>4</v>
      </c>
      <c r="L76" s="8">
        <v>5</v>
      </c>
      <c r="M76" s="8">
        <v>5</v>
      </c>
      <c r="N76" s="53">
        <v>4</v>
      </c>
      <c r="O76" s="74"/>
      <c r="P76" s="43"/>
    </row>
    <row r="77" spans="1:16" s="21" customFormat="1" x14ac:dyDescent="0.4">
      <c r="A77" s="18" t="s">
        <v>18</v>
      </c>
      <c r="B77" s="18" t="s">
        <v>29</v>
      </c>
      <c r="C77" s="8">
        <v>5</v>
      </c>
      <c r="D77" s="8">
        <v>5</v>
      </c>
      <c r="E77" s="8">
        <v>5</v>
      </c>
      <c r="F77" s="8">
        <v>5</v>
      </c>
      <c r="G77" s="8">
        <v>5</v>
      </c>
      <c r="H77" s="8">
        <v>4</v>
      </c>
      <c r="I77" s="8">
        <v>4</v>
      </c>
      <c r="J77" s="8">
        <v>5</v>
      </c>
      <c r="K77" s="8">
        <v>5</v>
      </c>
      <c r="L77" s="8">
        <v>5</v>
      </c>
      <c r="M77" s="8">
        <v>5</v>
      </c>
      <c r="N77" s="53">
        <v>4</v>
      </c>
      <c r="O77" s="74"/>
      <c r="P77" s="43"/>
    </row>
    <row r="78" spans="1:16" s="21" customFormat="1" x14ac:dyDescent="0.4">
      <c r="A78" s="18" t="s">
        <v>18</v>
      </c>
      <c r="B78" s="18" t="s">
        <v>51</v>
      </c>
      <c r="C78" s="8">
        <v>5</v>
      </c>
      <c r="D78" s="8">
        <v>4</v>
      </c>
      <c r="E78" s="8">
        <v>5</v>
      </c>
      <c r="F78" s="8">
        <v>4</v>
      </c>
      <c r="G78" s="8">
        <v>5</v>
      </c>
      <c r="H78" s="8">
        <v>4</v>
      </c>
      <c r="I78" s="8">
        <v>5</v>
      </c>
      <c r="J78" s="8">
        <v>5</v>
      </c>
      <c r="K78" s="8">
        <v>5</v>
      </c>
      <c r="L78" s="8">
        <v>4</v>
      </c>
      <c r="M78" s="8">
        <v>4</v>
      </c>
      <c r="N78" s="53">
        <v>5</v>
      </c>
      <c r="O78" s="75">
        <f>AVERAGE(C72:N78)</f>
        <v>4.2738095238095237</v>
      </c>
      <c r="P78" s="76">
        <f>4/O78</f>
        <v>0.93593314763231195</v>
      </c>
    </row>
    <row r="79" spans="1:16" x14ac:dyDescent="0.4">
      <c r="A79" s="18" t="s">
        <v>18</v>
      </c>
      <c r="B79" s="18" t="s">
        <v>19</v>
      </c>
      <c r="C79" s="6">
        <f>C72*0.94</f>
        <v>2.82</v>
      </c>
      <c r="D79" s="6">
        <f t="shared" ref="D79:N79" si="35">D72*0.94</f>
        <v>2.82</v>
      </c>
      <c r="E79" s="6">
        <f t="shared" si="35"/>
        <v>4.6999999999999993</v>
      </c>
      <c r="F79" s="6">
        <f t="shared" si="35"/>
        <v>4.6999999999999993</v>
      </c>
      <c r="G79" s="6">
        <f t="shared" si="35"/>
        <v>2.82</v>
      </c>
      <c r="H79" s="6">
        <f t="shared" si="35"/>
        <v>1.88</v>
      </c>
      <c r="I79" s="6">
        <f t="shared" si="35"/>
        <v>2.82</v>
      </c>
      <c r="J79" s="6">
        <f t="shared" si="35"/>
        <v>2.82</v>
      </c>
      <c r="K79" s="6">
        <f t="shared" si="35"/>
        <v>2.82</v>
      </c>
      <c r="L79" s="6">
        <f t="shared" si="35"/>
        <v>3.76</v>
      </c>
      <c r="M79" s="6">
        <f t="shared" si="35"/>
        <v>2.82</v>
      </c>
      <c r="N79" s="6">
        <f t="shared" si="35"/>
        <v>2.82</v>
      </c>
    </row>
    <row r="80" spans="1:16" x14ac:dyDescent="0.4">
      <c r="A80" s="18" t="s">
        <v>18</v>
      </c>
      <c r="B80" s="18" t="s">
        <v>21</v>
      </c>
      <c r="C80" s="6">
        <f t="shared" ref="C80:N80" si="36">C73*0.94</f>
        <v>4.6999999999999993</v>
      </c>
      <c r="D80" s="6">
        <f t="shared" si="36"/>
        <v>2.82</v>
      </c>
      <c r="E80" s="6">
        <f t="shared" si="36"/>
        <v>2.82</v>
      </c>
      <c r="F80" s="6">
        <f t="shared" si="36"/>
        <v>2.82</v>
      </c>
      <c r="G80" s="6">
        <f t="shared" si="36"/>
        <v>2.82</v>
      </c>
      <c r="H80" s="6">
        <f t="shared" si="36"/>
        <v>3.76</v>
      </c>
      <c r="I80" s="6">
        <f t="shared" si="36"/>
        <v>2.82</v>
      </c>
      <c r="J80" s="6">
        <f t="shared" si="36"/>
        <v>1.88</v>
      </c>
      <c r="K80" s="6">
        <f t="shared" si="36"/>
        <v>2.82</v>
      </c>
      <c r="L80" s="6">
        <f t="shared" si="36"/>
        <v>2.82</v>
      </c>
      <c r="M80" s="6">
        <f t="shared" si="36"/>
        <v>3.76</v>
      </c>
      <c r="N80" s="6">
        <f t="shared" si="36"/>
        <v>2.82</v>
      </c>
    </row>
    <row r="81" spans="1:16" x14ac:dyDescent="0.4">
      <c r="A81" s="18" t="s">
        <v>18</v>
      </c>
      <c r="B81" s="18" t="s">
        <v>23</v>
      </c>
      <c r="C81" s="6">
        <f t="shared" ref="C81:N81" si="37">C74*0.94</f>
        <v>4.6999999999999993</v>
      </c>
      <c r="D81" s="6">
        <f t="shared" si="37"/>
        <v>4.6999999999999993</v>
      </c>
      <c r="E81" s="6">
        <f t="shared" si="37"/>
        <v>4.6999999999999993</v>
      </c>
      <c r="F81" s="6">
        <f t="shared" si="37"/>
        <v>4.6999999999999993</v>
      </c>
      <c r="G81" s="6">
        <f t="shared" si="37"/>
        <v>4.6999999999999993</v>
      </c>
      <c r="H81" s="6">
        <f t="shared" si="37"/>
        <v>4.6999999999999993</v>
      </c>
      <c r="I81" s="6">
        <f t="shared" si="37"/>
        <v>3.76</v>
      </c>
      <c r="J81" s="6">
        <f t="shared" si="37"/>
        <v>4.6999999999999993</v>
      </c>
      <c r="K81" s="6">
        <f t="shared" si="37"/>
        <v>4.6999999999999993</v>
      </c>
      <c r="L81" s="6">
        <f t="shared" si="37"/>
        <v>4.6999999999999993</v>
      </c>
      <c r="M81" s="6">
        <f t="shared" si="37"/>
        <v>3.76</v>
      </c>
      <c r="N81" s="6">
        <f t="shared" si="37"/>
        <v>4.6999999999999993</v>
      </c>
    </row>
    <row r="82" spans="1:16" x14ac:dyDescent="0.4">
      <c r="A82" s="18" t="s">
        <v>18</v>
      </c>
      <c r="B82" s="18" t="s">
        <v>25</v>
      </c>
      <c r="C82" s="6">
        <f t="shared" ref="C82:N82" si="38">C75*0.94</f>
        <v>4.6999999999999993</v>
      </c>
      <c r="D82" s="6">
        <f t="shared" si="38"/>
        <v>4.6999999999999993</v>
      </c>
      <c r="E82" s="6">
        <f t="shared" si="38"/>
        <v>4.6999999999999993</v>
      </c>
      <c r="F82" s="6">
        <f t="shared" si="38"/>
        <v>4.6999999999999993</v>
      </c>
      <c r="G82" s="6">
        <f t="shared" si="38"/>
        <v>4.6999999999999993</v>
      </c>
      <c r="H82" s="6">
        <f t="shared" si="38"/>
        <v>4.6999999999999993</v>
      </c>
      <c r="I82" s="6">
        <f t="shared" si="38"/>
        <v>4.6999999999999993</v>
      </c>
      <c r="J82" s="6">
        <f t="shared" si="38"/>
        <v>3.76</v>
      </c>
      <c r="K82" s="6">
        <f t="shared" si="38"/>
        <v>4.6999999999999993</v>
      </c>
      <c r="L82" s="6">
        <f t="shared" si="38"/>
        <v>3.76</v>
      </c>
      <c r="M82" s="6">
        <f t="shared" si="38"/>
        <v>3.76</v>
      </c>
      <c r="N82" s="6">
        <f t="shared" si="38"/>
        <v>3.76</v>
      </c>
    </row>
    <row r="83" spans="1:16" x14ac:dyDescent="0.4">
      <c r="A83" s="18" t="s">
        <v>18</v>
      </c>
      <c r="B83" s="18" t="s">
        <v>27</v>
      </c>
      <c r="C83" s="6">
        <f t="shared" ref="C83:N83" si="39">C76*0.94</f>
        <v>4.6999999999999993</v>
      </c>
      <c r="D83" s="6">
        <f t="shared" si="39"/>
        <v>4.6999999999999993</v>
      </c>
      <c r="E83" s="6">
        <f t="shared" si="39"/>
        <v>4.6999999999999993</v>
      </c>
      <c r="F83" s="6">
        <f t="shared" si="39"/>
        <v>3.76</v>
      </c>
      <c r="G83" s="6">
        <f t="shared" si="39"/>
        <v>3.76</v>
      </c>
      <c r="H83" s="6">
        <f t="shared" si="39"/>
        <v>3.76</v>
      </c>
      <c r="I83" s="6">
        <f t="shared" si="39"/>
        <v>4.6999999999999993</v>
      </c>
      <c r="J83" s="6">
        <f t="shared" si="39"/>
        <v>3.76</v>
      </c>
      <c r="K83" s="6">
        <f t="shared" si="39"/>
        <v>3.76</v>
      </c>
      <c r="L83" s="6">
        <f t="shared" si="39"/>
        <v>4.6999999999999993</v>
      </c>
      <c r="M83" s="6">
        <f t="shared" si="39"/>
        <v>4.6999999999999993</v>
      </c>
      <c r="N83" s="6">
        <f t="shared" si="39"/>
        <v>3.76</v>
      </c>
    </row>
    <row r="84" spans="1:16" x14ac:dyDescent="0.4">
      <c r="A84" s="18" t="s">
        <v>18</v>
      </c>
      <c r="B84" s="18" t="s">
        <v>29</v>
      </c>
      <c r="C84" s="6">
        <f t="shared" ref="C84:N84" si="40">C77*0.94</f>
        <v>4.6999999999999993</v>
      </c>
      <c r="D84" s="6">
        <f t="shared" si="40"/>
        <v>4.6999999999999993</v>
      </c>
      <c r="E84" s="6">
        <f t="shared" si="40"/>
        <v>4.6999999999999993</v>
      </c>
      <c r="F84" s="6">
        <f t="shared" si="40"/>
        <v>4.6999999999999993</v>
      </c>
      <c r="G84" s="6">
        <f t="shared" si="40"/>
        <v>4.6999999999999993</v>
      </c>
      <c r="H84" s="6">
        <f t="shared" si="40"/>
        <v>3.76</v>
      </c>
      <c r="I84" s="6">
        <f t="shared" si="40"/>
        <v>3.76</v>
      </c>
      <c r="J84" s="6">
        <f t="shared" si="40"/>
        <v>4.6999999999999993</v>
      </c>
      <c r="K84" s="6">
        <f t="shared" si="40"/>
        <v>4.6999999999999993</v>
      </c>
      <c r="L84" s="6">
        <f t="shared" si="40"/>
        <v>4.6999999999999993</v>
      </c>
      <c r="M84" s="6">
        <f t="shared" si="40"/>
        <v>4.6999999999999993</v>
      </c>
      <c r="N84" s="6">
        <f t="shared" si="40"/>
        <v>3.76</v>
      </c>
    </row>
    <row r="85" spans="1:16" x14ac:dyDescent="0.4">
      <c r="A85" s="18" t="s">
        <v>18</v>
      </c>
      <c r="B85" s="18" t="s">
        <v>51</v>
      </c>
      <c r="C85" s="6">
        <f t="shared" ref="C85:N85" si="41">C78*0.94</f>
        <v>4.6999999999999993</v>
      </c>
      <c r="D85" s="6">
        <f t="shared" si="41"/>
        <v>3.76</v>
      </c>
      <c r="E85" s="6">
        <f t="shared" si="41"/>
        <v>4.6999999999999993</v>
      </c>
      <c r="F85" s="6">
        <f t="shared" si="41"/>
        <v>3.76</v>
      </c>
      <c r="G85" s="6">
        <f t="shared" si="41"/>
        <v>4.6999999999999993</v>
      </c>
      <c r="H85" s="6">
        <f t="shared" si="41"/>
        <v>3.76</v>
      </c>
      <c r="I85" s="6">
        <f t="shared" si="41"/>
        <v>4.6999999999999993</v>
      </c>
      <c r="J85" s="6">
        <f t="shared" si="41"/>
        <v>4.6999999999999993</v>
      </c>
      <c r="K85" s="6">
        <f t="shared" si="41"/>
        <v>4.6999999999999993</v>
      </c>
      <c r="L85" s="6">
        <f t="shared" si="41"/>
        <v>3.76</v>
      </c>
      <c r="M85" s="6">
        <f t="shared" si="41"/>
        <v>3.76</v>
      </c>
      <c r="N85" s="6">
        <f t="shared" si="41"/>
        <v>4.6999999999999993</v>
      </c>
    </row>
    <row r="86" spans="1:16" s="4" customFormat="1" x14ac:dyDescent="0.4">
      <c r="A86" s="3" t="s">
        <v>53</v>
      </c>
      <c r="B86" s="3" t="s">
        <v>19</v>
      </c>
      <c r="C86" s="5">
        <v>3</v>
      </c>
      <c r="D86" s="5">
        <v>3</v>
      </c>
      <c r="E86" s="5">
        <v>4</v>
      </c>
      <c r="F86" s="5">
        <v>3</v>
      </c>
      <c r="G86" s="5">
        <v>3</v>
      </c>
      <c r="H86" s="5">
        <v>2</v>
      </c>
      <c r="I86" s="5">
        <v>2</v>
      </c>
      <c r="J86" s="5">
        <v>2</v>
      </c>
      <c r="K86" s="5">
        <v>2</v>
      </c>
      <c r="L86" s="5">
        <v>4</v>
      </c>
      <c r="M86" s="5">
        <v>3</v>
      </c>
      <c r="N86" s="53">
        <v>3</v>
      </c>
      <c r="O86" s="77"/>
      <c r="P86" s="30"/>
    </row>
    <row r="87" spans="1:16" s="4" customFormat="1" x14ac:dyDescent="0.4">
      <c r="A87" s="3" t="s">
        <v>53</v>
      </c>
      <c r="B87" s="3" t="s">
        <v>21</v>
      </c>
      <c r="C87" s="5">
        <v>4</v>
      </c>
      <c r="D87" s="5">
        <v>4</v>
      </c>
      <c r="E87" s="5">
        <v>4</v>
      </c>
      <c r="F87" s="5">
        <v>4</v>
      </c>
      <c r="G87" s="5">
        <v>5</v>
      </c>
      <c r="H87" s="5">
        <v>5</v>
      </c>
      <c r="I87" s="5">
        <v>4</v>
      </c>
      <c r="J87" s="5">
        <v>5</v>
      </c>
      <c r="K87" s="5">
        <v>4</v>
      </c>
      <c r="L87" s="5">
        <v>5</v>
      </c>
      <c r="M87" s="5">
        <v>4</v>
      </c>
      <c r="N87" s="53">
        <v>4</v>
      </c>
      <c r="O87" s="77"/>
      <c r="P87" s="30"/>
    </row>
    <row r="88" spans="1:16" s="4" customFormat="1" x14ac:dyDescent="0.4">
      <c r="A88" s="3" t="s">
        <v>53</v>
      </c>
      <c r="B88" s="3" t="s">
        <v>23</v>
      </c>
      <c r="C88" s="5">
        <v>5</v>
      </c>
      <c r="D88" s="5">
        <v>5</v>
      </c>
      <c r="E88" s="5">
        <v>5</v>
      </c>
      <c r="F88" s="5">
        <v>5</v>
      </c>
      <c r="G88" s="5">
        <v>5</v>
      </c>
      <c r="H88" s="5">
        <v>5</v>
      </c>
      <c r="I88" s="5">
        <v>5</v>
      </c>
      <c r="J88" s="5">
        <v>5</v>
      </c>
      <c r="K88" s="5">
        <v>5</v>
      </c>
      <c r="L88" s="5">
        <v>5</v>
      </c>
      <c r="M88" s="5">
        <v>5</v>
      </c>
      <c r="N88" s="53">
        <v>5</v>
      </c>
      <c r="O88" s="77"/>
      <c r="P88" s="30"/>
    </row>
    <row r="89" spans="1:16" s="4" customFormat="1" x14ac:dyDescent="0.4">
      <c r="A89" s="3" t="s">
        <v>53</v>
      </c>
      <c r="B89" s="3" t="s">
        <v>25</v>
      </c>
      <c r="C89" s="5">
        <v>4</v>
      </c>
      <c r="D89" s="5">
        <v>5</v>
      </c>
      <c r="E89" s="5">
        <v>5</v>
      </c>
      <c r="F89" s="5">
        <v>5</v>
      </c>
      <c r="G89" s="5">
        <v>5</v>
      </c>
      <c r="H89" s="5">
        <v>4</v>
      </c>
      <c r="I89" s="5">
        <v>4</v>
      </c>
      <c r="J89" s="5">
        <v>5</v>
      </c>
      <c r="K89" s="5">
        <v>5</v>
      </c>
      <c r="L89" s="5">
        <v>5</v>
      </c>
      <c r="M89" s="5">
        <v>5</v>
      </c>
      <c r="N89" s="53">
        <v>3</v>
      </c>
      <c r="O89" s="77"/>
      <c r="P89" s="30"/>
    </row>
    <row r="90" spans="1:16" s="4" customFormat="1" x14ac:dyDescent="0.4">
      <c r="A90" s="3" t="s">
        <v>53</v>
      </c>
      <c r="B90" s="3" t="s">
        <v>58</v>
      </c>
      <c r="C90" s="5">
        <v>5</v>
      </c>
      <c r="D90" s="5">
        <v>5</v>
      </c>
      <c r="E90" s="5">
        <v>5</v>
      </c>
      <c r="F90" s="5">
        <v>5</v>
      </c>
      <c r="G90" s="5">
        <v>5</v>
      </c>
      <c r="H90" s="5">
        <v>5</v>
      </c>
      <c r="I90" s="5">
        <v>4</v>
      </c>
      <c r="J90" s="5">
        <v>5</v>
      </c>
      <c r="K90" s="5">
        <v>5</v>
      </c>
      <c r="L90" s="5">
        <v>5</v>
      </c>
      <c r="M90" s="5">
        <v>5</v>
      </c>
      <c r="N90" s="53">
        <v>5</v>
      </c>
      <c r="O90" s="77"/>
      <c r="P90" s="30"/>
    </row>
    <row r="91" spans="1:16" s="4" customFormat="1" x14ac:dyDescent="0.4">
      <c r="A91" s="3" t="s">
        <v>53</v>
      </c>
      <c r="B91" s="3" t="s">
        <v>27</v>
      </c>
      <c r="C91" s="5">
        <v>5</v>
      </c>
      <c r="D91" s="5">
        <v>5</v>
      </c>
      <c r="E91" s="5">
        <v>5</v>
      </c>
      <c r="F91" s="5">
        <v>5</v>
      </c>
      <c r="G91" s="5">
        <v>4</v>
      </c>
      <c r="H91" s="5">
        <v>4</v>
      </c>
      <c r="I91" s="5">
        <v>5</v>
      </c>
      <c r="J91" s="5">
        <v>4</v>
      </c>
      <c r="K91" s="5">
        <v>5</v>
      </c>
      <c r="L91" s="5">
        <v>4</v>
      </c>
      <c r="M91" s="5">
        <v>5</v>
      </c>
      <c r="N91" s="53">
        <v>3</v>
      </c>
      <c r="O91" s="77"/>
      <c r="P91" s="30"/>
    </row>
    <row r="92" spans="1:16" s="4" customFormat="1" x14ac:dyDescent="0.4">
      <c r="A92" s="3" t="s">
        <v>53</v>
      </c>
      <c r="B92" s="3" t="s">
        <v>33</v>
      </c>
      <c r="C92" s="5">
        <v>5</v>
      </c>
      <c r="D92" s="5">
        <v>4</v>
      </c>
      <c r="E92" s="5">
        <v>4</v>
      </c>
      <c r="F92" s="5">
        <v>5</v>
      </c>
      <c r="G92" s="5">
        <v>5</v>
      </c>
      <c r="H92" s="5">
        <v>5</v>
      </c>
      <c r="I92" s="5">
        <v>5</v>
      </c>
      <c r="J92" s="5">
        <v>5</v>
      </c>
      <c r="K92" s="5">
        <v>5</v>
      </c>
      <c r="L92" s="5">
        <v>5</v>
      </c>
      <c r="M92" s="5">
        <v>5</v>
      </c>
      <c r="N92" s="53">
        <v>4</v>
      </c>
      <c r="O92" s="77"/>
      <c r="P92" s="30"/>
    </row>
    <row r="93" spans="1:16" s="4" customFormat="1" x14ac:dyDescent="0.4">
      <c r="A93" s="3" t="s">
        <v>53</v>
      </c>
      <c r="B93" s="3" t="s">
        <v>63</v>
      </c>
      <c r="C93" s="5">
        <v>5</v>
      </c>
      <c r="D93" s="5">
        <v>5</v>
      </c>
      <c r="E93" s="5">
        <v>5</v>
      </c>
      <c r="F93" s="5">
        <v>5</v>
      </c>
      <c r="G93" s="5">
        <v>5</v>
      </c>
      <c r="H93" s="5">
        <v>5</v>
      </c>
      <c r="I93" s="5">
        <v>5</v>
      </c>
      <c r="J93" s="5">
        <v>5</v>
      </c>
      <c r="K93" s="5">
        <v>4</v>
      </c>
      <c r="L93" s="5">
        <v>5</v>
      </c>
      <c r="M93" s="5">
        <v>5</v>
      </c>
      <c r="N93" s="53">
        <v>5</v>
      </c>
      <c r="O93" s="78">
        <f>AVERAGE(C86:N93)</f>
        <v>4.479166666666667</v>
      </c>
      <c r="P93" s="79">
        <f>4/O93</f>
        <v>0.89302325581395348</v>
      </c>
    </row>
    <row r="94" spans="1:16" x14ac:dyDescent="0.4">
      <c r="A94" s="3" t="s">
        <v>53</v>
      </c>
      <c r="B94" s="3" t="s">
        <v>19</v>
      </c>
      <c r="C94" s="6">
        <f>C86*0.89</f>
        <v>2.67</v>
      </c>
      <c r="D94" s="6">
        <f t="shared" ref="D94:N94" si="42">D86*0.89</f>
        <v>2.67</v>
      </c>
      <c r="E94" s="6">
        <f t="shared" si="42"/>
        <v>3.56</v>
      </c>
      <c r="F94" s="6">
        <f t="shared" si="42"/>
        <v>2.67</v>
      </c>
      <c r="G94" s="6">
        <f t="shared" si="42"/>
        <v>2.67</v>
      </c>
      <c r="H94" s="6">
        <f t="shared" si="42"/>
        <v>1.78</v>
      </c>
      <c r="I94" s="6">
        <f t="shared" si="42"/>
        <v>1.78</v>
      </c>
      <c r="J94" s="6">
        <f t="shared" si="42"/>
        <v>1.78</v>
      </c>
      <c r="K94" s="6">
        <f t="shared" si="42"/>
        <v>1.78</v>
      </c>
      <c r="L94" s="6">
        <f t="shared" si="42"/>
        <v>3.56</v>
      </c>
      <c r="M94" s="6">
        <f t="shared" si="42"/>
        <v>2.67</v>
      </c>
      <c r="N94" s="6">
        <f t="shared" si="42"/>
        <v>2.67</v>
      </c>
    </row>
    <row r="95" spans="1:16" x14ac:dyDescent="0.4">
      <c r="A95" s="3" t="s">
        <v>53</v>
      </c>
      <c r="B95" s="3" t="s">
        <v>21</v>
      </c>
      <c r="C95" s="6">
        <f t="shared" ref="C95:N95" si="43">C87*0.89</f>
        <v>3.56</v>
      </c>
      <c r="D95" s="6">
        <f t="shared" si="43"/>
        <v>3.56</v>
      </c>
      <c r="E95" s="6">
        <f t="shared" si="43"/>
        <v>3.56</v>
      </c>
      <c r="F95" s="6">
        <f t="shared" si="43"/>
        <v>3.56</v>
      </c>
      <c r="G95" s="6">
        <f t="shared" si="43"/>
        <v>4.45</v>
      </c>
      <c r="H95" s="6">
        <f t="shared" si="43"/>
        <v>4.45</v>
      </c>
      <c r="I95" s="6">
        <f t="shared" si="43"/>
        <v>3.56</v>
      </c>
      <c r="J95" s="6">
        <f t="shared" si="43"/>
        <v>4.45</v>
      </c>
      <c r="K95" s="6">
        <f t="shared" si="43"/>
        <v>3.56</v>
      </c>
      <c r="L95" s="6">
        <f t="shared" si="43"/>
        <v>4.45</v>
      </c>
      <c r="M95" s="6">
        <f t="shared" si="43"/>
        <v>3.56</v>
      </c>
      <c r="N95" s="6">
        <f t="shared" si="43"/>
        <v>3.56</v>
      </c>
    </row>
    <row r="96" spans="1:16" x14ac:dyDescent="0.4">
      <c r="A96" s="3" t="s">
        <v>53</v>
      </c>
      <c r="B96" s="3" t="s">
        <v>23</v>
      </c>
      <c r="C96" s="6">
        <f t="shared" ref="C96:N96" si="44">C88*0.89</f>
        <v>4.45</v>
      </c>
      <c r="D96" s="6">
        <f t="shared" si="44"/>
        <v>4.45</v>
      </c>
      <c r="E96" s="6">
        <f t="shared" si="44"/>
        <v>4.45</v>
      </c>
      <c r="F96" s="6">
        <f t="shared" si="44"/>
        <v>4.45</v>
      </c>
      <c r="G96" s="6">
        <f t="shared" si="44"/>
        <v>4.45</v>
      </c>
      <c r="H96" s="6">
        <f t="shared" si="44"/>
        <v>4.45</v>
      </c>
      <c r="I96" s="6">
        <f t="shared" si="44"/>
        <v>4.45</v>
      </c>
      <c r="J96" s="6">
        <f t="shared" si="44"/>
        <v>4.45</v>
      </c>
      <c r="K96" s="6">
        <f t="shared" si="44"/>
        <v>4.45</v>
      </c>
      <c r="L96" s="6">
        <f t="shared" si="44"/>
        <v>4.45</v>
      </c>
      <c r="M96" s="6">
        <f t="shared" si="44"/>
        <v>4.45</v>
      </c>
      <c r="N96" s="6">
        <f t="shared" si="44"/>
        <v>4.45</v>
      </c>
    </row>
    <row r="97" spans="1:16" x14ac:dyDescent="0.4">
      <c r="A97" s="3" t="s">
        <v>53</v>
      </c>
      <c r="B97" s="3" t="s">
        <v>25</v>
      </c>
      <c r="C97" s="6">
        <f t="shared" ref="C97:N97" si="45">C89*0.89</f>
        <v>3.56</v>
      </c>
      <c r="D97" s="6">
        <f t="shared" si="45"/>
        <v>4.45</v>
      </c>
      <c r="E97" s="6">
        <f t="shared" si="45"/>
        <v>4.45</v>
      </c>
      <c r="F97" s="6">
        <f t="shared" si="45"/>
        <v>4.45</v>
      </c>
      <c r="G97" s="6">
        <f t="shared" si="45"/>
        <v>4.45</v>
      </c>
      <c r="H97" s="6">
        <f t="shared" si="45"/>
        <v>3.56</v>
      </c>
      <c r="I97" s="6">
        <f t="shared" si="45"/>
        <v>3.56</v>
      </c>
      <c r="J97" s="6">
        <f t="shared" si="45"/>
        <v>4.45</v>
      </c>
      <c r="K97" s="6">
        <f t="shared" si="45"/>
        <v>4.45</v>
      </c>
      <c r="L97" s="6">
        <f t="shared" si="45"/>
        <v>4.45</v>
      </c>
      <c r="M97" s="6">
        <f t="shared" si="45"/>
        <v>4.45</v>
      </c>
      <c r="N97" s="6">
        <f t="shared" si="45"/>
        <v>2.67</v>
      </c>
    </row>
    <row r="98" spans="1:16" x14ac:dyDescent="0.4">
      <c r="A98" s="3" t="s">
        <v>53</v>
      </c>
      <c r="B98" s="3" t="s">
        <v>58</v>
      </c>
      <c r="C98" s="6">
        <f t="shared" ref="C98:N98" si="46">C90*0.89</f>
        <v>4.45</v>
      </c>
      <c r="D98" s="6">
        <f t="shared" si="46"/>
        <v>4.45</v>
      </c>
      <c r="E98" s="6">
        <f t="shared" si="46"/>
        <v>4.45</v>
      </c>
      <c r="F98" s="6">
        <f t="shared" si="46"/>
        <v>4.45</v>
      </c>
      <c r="G98" s="6">
        <f t="shared" si="46"/>
        <v>4.45</v>
      </c>
      <c r="H98" s="6">
        <f t="shared" si="46"/>
        <v>4.45</v>
      </c>
      <c r="I98" s="6">
        <f t="shared" si="46"/>
        <v>3.56</v>
      </c>
      <c r="J98" s="6">
        <f t="shared" si="46"/>
        <v>4.45</v>
      </c>
      <c r="K98" s="6">
        <f t="shared" si="46"/>
        <v>4.45</v>
      </c>
      <c r="L98" s="6">
        <f t="shared" si="46"/>
        <v>4.45</v>
      </c>
      <c r="M98" s="6">
        <f t="shared" si="46"/>
        <v>4.45</v>
      </c>
      <c r="N98" s="6">
        <f t="shared" si="46"/>
        <v>4.45</v>
      </c>
    </row>
    <row r="99" spans="1:16" x14ac:dyDescent="0.4">
      <c r="A99" s="3" t="s">
        <v>53</v>
      </c>
      <c r="B99" s="3" t="s">
        <v>27</v>
      </c>
      <c r="C99" s="6">
        <f t="shared" ref="C99:N99" si="47">C91*0.89</f>
        <v>4.45</v>
      </c>
      <c r="D99" s="6">
        <f t="shared" si="47"/>
        <v>4.45</v>
      </c>
      <c r="E99" s="6">
        <f t="shared" si="47"/>
        <v>4.45</v>
      </c>
      <c r="F99" s="6">
        <f t="shared" si="47"/>
        <v>4.45</v>
      </c>
      <c r="G99" s="6">
        <f t="shared" si="47"/>
        <v>3.56</v>
      </c>
      <c r="H99" s="6">
        <f t="shared" si="47"/>
        <v>3.56</v>
      </c>
      <c r="I99" s="6">
        <f t="shared" si="47"/>
        <v>4.45</v>
      </c>
      <c r="J99" s="6">
        <f t="shared" si="47"/>
        <v>3.56</v>
      </c>
      <c r="K99" s="6">
        <f t="shared" si="47"/>
        <v>4.45</v>
      </c>
      <c r="L99" s="6">
        <f t="shared" si="47"/>
        <v>3.56</v>
      </c>
      <c r="M99" s="6">
        <f t="shared" si="47"/>
        <v>4.45</v>
      </c>
      <c r="N99" s="6">
        <f t="shared" si="47"/>
        <v>2.67</v>
      </c>
    </row>
    <row r="100" spans="1:16" x14ac:dyDescent="0.4">
      <c r="A100" s="3" t="s">
        <v>53</v>
      </c>
      <c r="B100" s="3" t="s">
        <v>33</v>
      </c>
      <c r="C100" s="6">
        <f t="shared" ref="C100:N100" si="48">C92*0.89</f>
        <v>4.45</v>
      </c>
      <c r="D100" s="6">
        <f t="shared" si="48"/>
        <v>3.56</v>
      </c>
      <c r="E100" s="6">
        <f t="shared" si="48"/>
        <v>3.56</v>
      </c>
      <c r="F100" s="6">
        <f t="shared" si="48"/>
        <v>4.45</v>
      </c>
      <c r="G100" s="6">
        <f t="shared" si="48"/>
        <v>4.45</v>
      </c>
      <c r="H100" s="6">
        <f t="shared" si="48"/>
        <v>4.45</v>
      </c>
      <c r="I100" s="6">
        <f t="shared" si="48"/>
        <v>4.45</v>
      </c>
      <c r="J100" s="6">
        <f t="shared" si="48"/>
        <v>4.45</v>
      </c>
      <c r="K100" s="6">
        <f t="shared" si="48"/>
        <v>4.45</v>
      </c>
      <c r="L100" s="6">
        <f t="shared" si="48"/>
        <v>4.45</v>
      </c>
      <c r="M100" s="6">
        <f t="shared" si="48"/>
        <v>4.45</v>
      </c>
      <c r="N100" s="6">
        <f t="shared" si="48"/>
        <v>3.56</v>
      </c>
    </row>
    <row r="101" spans="1:16" x14ac:dyDescent="0.4">
      <c r="A101" s="3" t="s">
        <v>53</v>
      </c>
      <c r="B101" s="3" t="s">
        <v>63</v>
      </c>
      <c r="C101" s="6">
        <f t="shared" ref="C101:N101" si="49">C93*0.89</f>
        <v>4.45</v>
      </c>
      <c r="D101" s="6">
        <f t="shared" si="49"/>
        <v>4.45</v>
      </c>
      <c r="E101" s="6">
        <f t="shared" si="49"/>
        <v>4.45</v>
      </c>
      <c r="F101" s="6">
        <f t="shared" si="49"/>
        <v>4.45</v>
      </c>
      <c r="G101" s="6">
        <f t="shared" si="49"/>
        <v>4.45</v>
      </c>
      <c r="H101" s="6">
        <f t="shared" si="49"/>
        <v>4.45</v>
      </c>
      <c r="I101" s="6">
        <f t="shared" si="49"/>
        <v>4.45</v>
      </c>
      <c r="J101" s="6">
        <f t="shared" si="49"/>
        <v>4.45</v>
      </c>
      <c r="K101" s="6">
        <f t="shared" si="49"/>
        <v>3.56</v>
      </c>
      <c r="L101" s="6">
        <f t="shared" si="49"/>
        <v>4.45</v>
      </c>
      <c r="M101" s="6">
        <f t="shared" si="49"/>
        <v>4.45</v>
      </c>
      <c r="N101" s="6">
        <f t="shared" si="49"/>
        <v>4.45</v>
      </c>
    </row>
    <row r="102" spans="1:16" s="36" customFormat="1" x14ac:dyDescent="0.4">
      <c r="A102" s="35" t="s">
        <v>62</v>
      </c>
      <c r="B102" s="35" t="s">
        <v>40</v>
      </c>
      <c r="C102" s="7">
        <v>4</v>
      </c>
      <c r="D102" s="7">
        <v>3</v>
      </c>
      <c r="E102" s="7">
        <v>5</v>
      </c>
      <c r="F102" s="7">
        <v>3</v>
      </c>
      <c r="G102" s="7">
        <v>3</v>
      </c>
      <c r="H102" s="7">
        <v>2</v>
      </c>
      <c r="I102" s="7">
        <v>2</v>
      </c>
      <c r="J102" s="7">
        <v>3</v>
      </c>
      <c r="K102" s="7">
        <v>4</v>
      </c>
      <c r="L102" s="7">
        <v>3</v>
      </c>
      <c r="M102" s="7">
        <v>4</v>
      </c>
      <c r="N102" s="53">
        <v>3</v>
      </c>
      <c r="O102" s="80"/>
      <c r="P102" s="81"/>
    </row>
    <row r="103" spans="1:16" s="36" customFormat="1" x14ac:dyDescent="0.4">
      <c r="A103" s="35" t="s">
        <v>62</v>
      </c>
      <c r="B103" s="35" t="s">
        <v>66</v>
      </c>
      <c r="C103" s="7">
        <v>5</v>
      </c>
      <c r="D103" s="7">
        <v>5</v>
      </c>
      <c r="E103" s="7">
        <v>5</v>
      </c>
      <c r="F103" s="7">
        <v>3</v>
      </c>
      <c r="G103" s="7">
        <v>4</v>
      </c>
      <c r="H103" s="7">
        <v>2</v>
      </c>
      <c r="I103" s="7">
        <v>2</v>
      </c>
      <c r="J103" s="7">
        <v>2</v>
      </c>
      <c r="K103" s="7">
        <v>2</v>
      </c>
      <c r="L103" s="7">
        <v>3</v>
      </c>
      <c r="M103" s="7">
        <v>4</v>
      </c>
      <c r="N103" s="53">
        <v>4</v>
      </c>
      <c r="O103" s="80"/>
      <c r="P103" s="81"/>
    </row>
    <row r="104" spans="1:16" s="36" customFormat="1" x14ac:dyDescent="0.4">
      <c r="A104" s="35" t="s">
        <v>62</v>
      </c>
      <c r="B104" s="35" t="s">
        <v>8</v>
      </c>
      <c r="C104" s="7">
        <v>5</v>
      </c>
      <c r="D104" s="7">
        <v>5</v>
      </c>
      <c r="E104" s="7">
        <v>5</v>
      </c>
      <c r="F104" s="7">
        <v>3</v>
      </c>
      <c r="G104" s="7">
        <v>3</v>
      </c>
      <c r="H104" s="7">
        <v>3</v>
      </c>
      <c r="I104" s="7">
        <v>3</v>
      </c>
      <c r="J104" s="7">
        <v>3</v>
      </c>
      <c r="K104" s="7">
        <v>2</v>
      </c>
      <c r="L104" s="7">
        <v>2</v>
      </c>
      <c r="M104" s="7">
        <v>4</v>
      </c>
      <c r="N104" s="53">
        <v>3</v>
      </c>
      <c r="O104" s="80"/>
      <c r="P104" s="81"/>
    </row>
    <row r="105" spans="1:16" s="36" customFormat="1" x14ac:dyDescent="0.4">
      <c r="A105" s="35" t="s">
        <v>62</v>
      </c>
      <c r="B105" s="35" t="s">
        <v>10</v>
      </c>
      <c r="C105" s="7">
        <v>5</v>
      </c>
      <c r="D105" s="7">
        <v>4</v>
      </c>
      <c r="E105" s="7">
        <v>5</v>
      </c>
      <c r="F105" s="7">
        <v>5</v>
      </c>
      <c r="G105" s="7">
        <v>5</v>
      </c>
      <c r="H105" s="7">
        <v>5</v>
      </c>
      <c r="I105" s="7">
        <v>5</v>
      </c>
      <c r="J105" s="7">
        <v>4</v>
      </c>
      <c r="K105" s="7">
        <v>5</v>
      </c>
      <c r="L105" s="7">
        <v>5</v>
      </c>
      <c r="M105" s="7">
        <v>5</v>
      </c>
      <c r="N105" s="53">
        <v>5</v>
      </c>
      <c r="O105" s="80"/>
      <c r="P105" s="81"/>
    </row>
    <row r="106" spans="1:16" s="36" customFormat="1" x14ac:dyDescent="0.4">
      <c r="A106" s="35" t="s">
        <v>62</v>
      </c>
      <c r="B106" s="35" t="s">
        <v>12</v>
      </c>
      <c r="C106" s="7">
        <v>3</v>
      </c>
      <c r="D106" s="7">
        <v>3</v>
      </c>
      <c r="E106" s="7">
        <v>2</v>
      </c>
      <c r="F106" s="7">
        <v>3</v>
      </c>
      <c r="G106" s="7">
        <v>4</v>
      </c>
      <c r="H106" s="7">
        <v>3</v>
      </c>
      <c r="I106" s="7">
        <v>2</v>
      </c>
      <c r="J106" s="7">
        <v>4</v>
      </c>
      <c r="K106" s="7">
        <v>4</v>
      </c>
      <c r="L106" s="7">
        <v>5</v>
      </c>
      <c r="M106" s="7">
        <v>4</v>
      </c>
      <c r="N106" s="53">
        <v>3</v>
      </c>
      <c r="O106" s="80"/>
      <c r="P106" s="81"/>
    </row>
    <row r="107" spans="1:16" s="36" customFormat="1" x14ac:dyDescent="0.4">
      <c r="A107" s="35" t="s">
        <v>62</v>
      </c>
      <c r="B107" s="35" t="s">
        <v>71</v>
      </c>
      <c r="C107" s="7">
        <v>4</v>
      </c>
      <c r="D107" s="7">
        <v>2</v>
      </c>
      <c r="E107" s="7">
        <v>5</v>
      </c>
      <c r="F107" s="7">
        <v>4</v>
      </c>
      <c r="G107" s="7">
        <v>5</v>
      </c>
      <c r="H107" s="7">
        <v>2</v>
      </c>
      <c r="I107" s="7">
        <v>3</v>
      </c>
      <c r="J107" s="7">
        <v>3</v>
      </c>
      <c r="K107" s="7">
        <v>4</v>
      </c>
      <c r="L107" s="7">
        <v>3</v>
      </c>
      <c r="M107" s="7">
        <v>5</v>
      </c>
      <c r="N107" s="53">
        <v>3</v>
      </c>
      <c r="O107" s="80"/>
      <c r="P107" s="81"/>
    </row>
    <row r="108" spans="1:16" s="36" customFormat="1" x14ac:dyDescent="0.4">
      <c r="A108" s="35" t="s">
        <v>62</v>
      </c>
      <c r="B108" s="35" t="s">
        <v>73</v>
      </c>
      <c r="C108" s="7">
        <v>5</v>
      </c>
      <c r="D108" s="7">
        <v>5</v>
      </c>
      <c r="E108" s="7">
        <v>5</v>
      </c>
      <c r="F108" s="7">
        <v>5</v>
      </c>
      <c r="G108" s="7">
        <v>5</v>
      </c>
      <c r="H108" s="7">
        <v>5</v>
      </c>
      <c r="I108" s="7">
        <v>4</v>
      </c>
      <c r="J108" s="7">
        <v>5</v>
      </c>
      <c r="K108" s="7">
        <v>4</v>
      </c>
      <c r="L108" s="7">
        <v>4</v>
      </c>
      <c r="M108" s="7">
        <v>5</v>
      </c>
      <c r="N108" s="53">
        <v>4</v>
      </c>
      <c r="O108" s="80"/>
      <c r="P108" s="81"/>
    </row>
    <row r="109" spans="1:16" s="36" customFormat="1" x14ac:dyDescent="0.4">
      <c r="A109" s="35" t="s">
        <v>62</v>
      </c>
      <c r="B109" s="35" t="s">
        <v>19</v>
      </c>
      <c r="C109" s="7">
        <v>3</v>
      </c>
      <c r="D109" s="7">
        <v>2</v>
      </c>
      <c r="E109" s="7">
        <v>3</v>
      </c>
      <c r="F109" s="7">
        <v>2</v>
      </c>
      <c r="G109" s="7">
        <v>2</v>
      </c>
      <c r="H109" s="7">
        <v>2</v>
      </c>
      <c r="I109" s="7">
        <v>3</v>
      </c>
      <c r="J109" s="7">
        <v>1</v>
      </c>
      <c r="K109" s="7">
        <v>3</v>
      </c>
      <c r="L109" s="7">
        <v>4</v>
      </c>
      <c r="M109" s="7">
        <v>2</v>
      </c>
      <c r="N109" s="53">
        <v>1</v>
      </c>
      <c r="O109" s="80"/>
      <c r="P109" s="81"/>
    </row>
    <row r="110" spans="1:16" s="36" customFormat="1" x14ac:dyDescent="0.4">
      <c r="A110" s="35" t="s">
        <v>62</v>
      </c>
      <c r="B110" s="35" t="s">
        <v>21</v>
      </c>
      <c r="C110" s="7">
        <v>4</v>
      </c>
      <c r="D110" s="7">
        <v>2</v>
      </c>
      <c r="E110" s="7">
        <v>2</v>
      </c>
      <c r="F110" s="7">
        <v>4</v>
      </c>
      <c r="G110" s="7">
        <v>2</v>
      </c>
      <c r="H110" s="7">
        <v>4</v>
      </c>
      <c r="I110" s="7">
        <v>4</v>
      </c>
      <c r="J110" s="7">
        <v>2</v>
      </c>
      <c r="K110" s="7">
        <v>5</v>
      </c>
      <c r="L110" s="7">
        <v>2</v>
      </c>
      <c r="M110" s="7">
        <v>4</v>
      </c>
      <c r="N110" s="53">
        <v>2</v>
      </c>
      <c r="O110" s="80"/>
      <c r="P110" s="81"/>
    </row>
    <row r="111" spans="1:16" s="36" customFormat="1" x14ac:dyDescent="0.4">
      <c r="A111" s="35" t="s">
        <v>62</v>
      </c>
      <c r="B111" s="35" t="s">
        <v>23</v>
      </c>
      <c r="C111" s="7">
        <v>5</v>
      </c>
      <c r="D111" s="7">
        <v>5</v>
      </c>
      <c r="E111" s="7">
        <v>5</v>
      </c>
      <c r="F111" s="7">
        <v>5</v>
      </c>
      <c r="G111" s="7">
        <v>5</v>
      </c>
      <c r="H111" s="7">
        <v>5</v>
      </c>
      <c r="I111" s="7">
        <v>5</v>
      </c>
      <c r="J111" s="7">
        <v>5</v>
      </c>
      <c r="K111" s="7">
        <v>5</v>
      </c>
      <c r="L111" s="7">
        <v>5</v>
      </c>
      <c r="M111" s="7">
        <v>5</v>
      </c>
      <c r="N111" s="53">
        <v>5</v>
      </c>
      <c r="O111" s="80"/>
      <c r="P111" s="81"/>
    </row>
    <row r="112" spans="1:16" s="36" customFormat="1" x14ac:dyDescent="0.4">
      <c r="A112" s="35" t="s">
        <v>62</v>
      </c>
      <c r="B112" s="35" t="s">
        <v>25</v>
      </c>
      <c r="C112" s="7">
        <v>5</v>
      </c>
      <c r="D112" s="7">
        <v>3</v>
      </c>
      <c r="E112" s="7">
        <v>4</v>
      </c>
      <c r="F112" s="7">
        <v>4</v>
      </c>
      <c r="G112" s="7">
        <v>5</v>
      </c>
      <c r="H112" s="7">
        <v>4</v>
      </c>
      <c r="I112" s="7">
        <v>5</v>
      </c>
      <c r="J112" s="7">
        <v>3</v>
      </c>
      <c r="K112" s="7">
        <v>5</v>
      </c>
      <c r="L112" s="7">
        <v>5</v>
      </c>
      <c r="M112" s="7">
        <v>2</v>
      </c>
      <c r="N112" s="53">
        <v>3</v>
      </c>
      <c r="O112" s="80"/>
      <c r="P112" s="81"/>
    </row>
    <row r="113" spans="1:16" s="36" customFormat="1" x14ac:dyDescent="0.4">
      <c r="A113" s="35" t="s">
        <v>62</v>
      </c>
      <c r="B113" s="35" t="s">
        <v>58</v>
      </c>
      <c r="C113" s="7">
        <v>5</v>
      </c>
      <c r="D113" s="7">
        <v>4</v>
      </c>
      <c r="E113" s="7">
        <v>5</v>
      </c>
      <c r="F113" s="7">
        <v>5</v>
      </c>
      <c r="G113" s="7">
        <v>5</v>
      </c>
      <c r="H113" s="7">
        <v>5</v>
      </c>
      <c r="I113" s="7">
        <v>5</v>
      </c>
      <c r="J113" s="7">
        <v>5</v>
      </c>
      <c r="K113" s="7">
        <v>5</v>
      </c>
      <c r="L113" s="7">
        <v>5</v>
      </c>
      <c r="M113" s="7">
        <v>5</v>
      </c>
      <c r="N113" s="53">
        <v>3</v>
      </c>
      <c r="O113" s="80"/>
      <c r="P113" s="81"/>
    </row>
    <row r="114" spans="1:16" s="36" customFormat="1" x14ac:dyDescent="0.4">
      <c r="A114" s="35" t="s">
        <v>62</v>
      </c>
      <c r="B114" s="35" t="s">
        <v>27</v>
      </c>
      <c r="C114" s="7">
        <v>5</v>
      </c>
      <c r="D114" s="7">
        <v>4</v>
      </c>
      <c r="E114" s="7">
        <v>2</v>
      </c>
      <c r="F114" s="7">
        <v>3</v>
      </c>
      <c r="G114" s="7">
        <v>3</v>
      </c>
      <c r="H114" s="7">
        <v>2</v>
      </c>
      <c r="I114" s="7">
        <v>4</v>
      </c>
      <c r="J114" s="7">
        <v>2</v>
      </c>
      <c r="K114" s="7">
        <v>4</v>
      </c>
      <c r="L114" s="7">
        <v>5</v>
      </c>
      <c r="M114" s="7">
        <v>5</v>
      </c>
      <c r="N114" s="53">
        <v>2</v>
      </c>
      <c r="O114" s="80"/>
      <c r="P114" s="81"/>
    </row>
    <row r="115" spans="1:16" s="36" customFormat="1" x14ac:dyDescent="0.4">
      <c r="A115" s="35" t="s">
        <v>62</v>
      </c>
      <c r="B115" s="35" t="s">
        <v>79</v>
      </c>
      <c r="C115" s="7">
        <v>5</v>
      </c>
      <c r="D115" s="7">
        <v>5</v>
      </c>
      <c r="E115" s="7">
        <v>5</v>
      </c>
      <c r="F115" s="7">
        <v>4</v>
      </c>
      <c r="G115" s="7">
        <v>3</v>
      </c>
      <c r="H115" s="7">
        <v>3</v>
      </c>
      <c r="I115" s="7">
        <v>3</v>
      </c>
      <c r="J115" s="7">
        <v>3</v>
      </c>
      <c r="K115" s="7">
        <v>5</v>
      </c>
      <c r="L115" s="7">
        <v>5</v>
      </c>
      <c r="M115" s="7">
        <v>4</v>
      </c>
      <c r="N115" s="53">
        <v>3</v>
      </c>
      <c r="O115" s="80"/>
      <c r="P115" s="81"/>
    </row>
    <row r="116" spans="1:16" s="36" customFormat="1" x14ac:dyDescent="0.4">
      <c r="A116" s="35" t="s">
        <v>62</v>
      </c>
      <c r="B116" s="35" t="s">
        <v>80</v>
      </c>
      <c r="C116" s="7">
        <v>3</v>
      </c>
      <c r="D116" s="7">
        <v>2</v>
      </c>
      <c r="E116" s="7">
        <v>3</v>
      </c>
      <c r="F116" s="7">
        <v>3</v>
      </c>
      <c r="G116" s="7">
        <v>2</v>
      </c>
      <c r="H116" s="7">
        <v>3</v>
      </c>
      <c r="I116" s="7">
        <v>4</v>
      </c>
      <c r="J116" s="7">
        <v>5</v>
      </c>
      <c r="K116" s="7">
        <v>5</v>
      </c>
      <c r="L116" s="7">
        <v>4</v>
      </c>
      <c r="M116" s="7">
        <v>5</v>
      </c>
      <c r="N116" s="53">
        <v>2</v>
      </c>
      <c r="O116" s="80"/>
      <c r="P116" s="81"/>
    </row>
    <row r="117" spans="1:16" s="36" customFormat="1" x14ac:dyDescent="0.4">
      <c r="A117" s="35" t="s">
        <v>62</v>
      </c>
      <c r="B117" s="35" t="s">
        <v>81</v>
      </c>
      <c r="C117" s="7">
        <v>3</v>
      </c>
      <c r="D117" s="7">
        <v>2</v>
      </c>
      <c r="E117" s="7">
        <v>3</v>
      </c>
      <c r="F117" s="7">
        <v>4</v>
      </c>
      <c r="G117" s="7">
        <v>3</v>
      </c>
      <c r="H117" s="7">
        <v>2</v>
      </c>
      <c r="I117" s="7">
        <v>2</v>
      </c>
      <c r="J117" s="7">
        <v>1</v>
      </c>
      <c r="K117" s="7">
        <v>5</v>
      </c>
      <c r="L117" s="7">
        <v>4</v>
      </c>
      <c r="M117" s="7">
        <v>4</v>
      </c>
      <c r="N117" s="53">
        <v>3</v>
      </c>
      <c r="O117" s="80"/>
      <c r="P117" s="81"/>
    </row>
    <row r="118" spans="1:16" s="36" customFormat="1" x14ac:dyDescent="0.4">
      <c r="A118" s="35" t="s">
        <v>62</v>
      </c>
      <c r="B118" s="35" t="s">
        <v>91</v>
      </c>
      <c r="C118" s="7">
        <v>5</v>
      </c>
      <c r="D118" s="7">
        <v>5</v>
      </c>
      <c r="E118" s="7">
        <v>5</v>
      </c>
      <c r="F118" s="7">
        <v>5</v>
      </c>
      <c r="G118" s="7">
        <v>5</v>
      </c>
      <c r="H118" s="7">
        <v>5</v>
      </c>
      <c r="I118" s="7">
        <v>4</v>
      </c>
      <c r="J118" s="7">
        <v>4</v>
      </c>
      <c r="K118" s="7">
        <v>5</v>
      </c>
      <c r="L118" s="7">
        <v>5</v>
      </c>
      <c r="M118" s="7">
        <v>5</v>
      </c>
      <c r="N118" s="53">
        <v>5</v>
      </c>
      <c r="O118" s="80"/>
      <c r="P118" s="81"/>
    </row>
    <row r="119" spans="1:16" s="36" customFormat="1" x14ac:dyDescent="0.4">
      <c r="A119" s="35" t="s">
        <v>62</v>
      </c>
      <c r="B119" s="35" t="s">
        <v>84</v>
      </c>
      <c r="C119" s="7">
        <v>4</v>
      </c>
      <c r="D119" s="7">
        <v>4</v>
      </c>
      <c r="E119" s="7">
        <v>5</v>
      </c>
      <c r="F119" s="7">
        <v>3</v>
      </c>
      <c r="G119" s="7">
        <v>4</v>
      </c>
      <c r="H119" s="7">
        <v>4</v>
      </c>
      <c r="I119" s="7">
        <v>5</v>
      </c>
      <c r="J119" s="7">
        <v>4</v>
      </c>
      <c r="K119" s="7">
        <v>4</v>
      </c>
      <c r="L119" s="7">
        <v>5</v>
      </c>
      <c r="M119" s="7">
        <v>5</v>
      </c>
      <c r="N119" s="53">
        <v>4</v>
      </c>
      <c r="O119" s="80"/>
      <c r="P119" s="81"/>
    </row>
    <row r="120" spans="1:16" s="36" customFormat="1" x14ac:dyDescent="0.4">
      <c r="A120" s="35" t="s">
        <v>62</v>
      </c>
      <c r="B120" s="35" t="s">
        <v>36</v>
      </c>
      <c r="C120" s="7">
        <v>5</v>
      </c>
      <c r="D120" s="7">
        <v>4</v>
      </c>
      <c r="E120" s="7">
        <v>5</v>
      </c>
      <c r="F120" s="7">
        <v>5</v>
      </c>
      <c r="G120" s="7">
        <v>5</v>
      </c>
      <c r="H120" s="7">
        <v>4</v>
      </c>
      <c r="I120" s="7">
        <v>4</v>
      </c>
      <c r="J120" s="7">
        <v>5</v>
      </c>
      <c r="K120" s="7">
        <v>4</v>
      </c>
      <c r="L120" s="7">
        <v>5</v>
      </c>
      <c r="M120" s="7">
        <v>5</v>
      </c>
      <c r="N120" s="53">
        <v>5</v>
      </c>
      <c r="O120" s="80"/>
      <c r="P120" s="81"/>
    </row>
    <row r="121" spans="1:16" s="36" customFormat="1" x14ac:dyDescent="0.4">
      <c r="A121" s="35" t="s">
        <v>62</v>
      </c>
      <c r="B121" s="35" t="s">
        <v>37</v>
      </c>
      <c r="C121" s="7">
        <v>5</v>
      </c>
      <c r="D121" s="7">
        <v>4</v>
      </c>
      <c r="E121" s="7">
        <v>4</v>
      </c>
      <c r="F121" s="7">
        <v>4</v>
      </c>
      <c r="G121" s="7">
        <v>3</v>
      </c>
      <c r="H121" s="7">
        <v>3</v>
      </c>
      <c r="I121" s="7">
        <v>3</v>
      </c>
      <c r="J121" s="7">
        <v>3</v>
      </c>
      <c r="K121" s="7">
        <v>4</v>
      </c>
      <c r="L121" s="7">
        <v>3</v>
      </c>
      <c r="M121" s="7">
        <v>2</v>
      </c>
      <c r="N121" s="53">
        <v>2</v>
      </c>
      <c r="O121" s="80"/>
      <c r="P121" s="81"/>
    </row>
    <row r="122" spans="1:16" s="36" customFormat="1" x14ac:dyDescent="0.4">
      <c r="A122" s="35" t="s">
        <v>62</v>
      </c>
      <c r="B122" s="35" t="s">
        <v>33</v>
      </c>
      <c r="C122" s="7">
        <v>5</v>
      </c>
      <c r="D122" s="7">
        <v>5</v>
      </c>
      <c r="E122" s="7">
        <v>5</v>
      </c>
      <c r="F122" s="7">
        <v>4</v>
      </c>
      <c r="G122" s="7">
        <v>4</v>
      </c>
      <c r="H122" s="7">
        <v>4</v>
      </c>
      <c r="I122" s="7">
        <v>4</v>
      </c>
      <c r="J122" s="7">
        <v>5</v>
      </c>
      <c r="K122" s="7">
        <v>3</v>
      </c>
      <c r="L122" s="7">
        <v>4</v>
      </c>
      <c r="M122" s="7">
        <v>4</v>
      </c>
      <c r="N122" s="53">
        <v>5</v>
      </c>
      <c r="O122" s="80"/>
      <c r="P122" s="81"/>
    </row>
    <row r="123" spans="1:16" s="36" customFormat="1" x14ac:dyDescent="0.4">
      <c r="A123" s="35" t="s">
        <v>62</v>
      </c>
      <c r="B123" s="35" t="s">
        <v>34</v>
      </c>
      <c r="C123" s="7">
        <v>5</v>
      </c>
      <c r="D123" s="7">
        <v>5</v>
      </c>
      <c r="E123" s="7">
        <v>5</v>
      </c>
      <c r="F123" s="7">
        <v>4</v>
      </c>
      <c r="G123" s="7">
        <v>4</v>
      </c>
      <c r="H123" s="7">
        <v>4</v>
      </c>
      <c r="I123" s="7">
        <v>4</v>
      </c>
      <c r="J123" s="7">
        <v>4</v>
      </c>
      <c r="K123" s="7">
        <v>4</v>
      </c>
      <c r="L123" s="7">
        <v>3</v>
      </c>
      <c r="M123" s="7">
        <v>3</v>
      </c>
      <c r="N123" s="53">
        <v>4</v>
      </c>
      <c r="O123" s="80"/>
      <c r="P123" s="81"/>
    </row>
    <row r="124" spans="1:16" s="36" customFormat="1" x14ac:dyDescent="0.4">
      <c r="A124" s="35" t="s">
        <v>62</v>
      </c>
      <c r="B124" s="35" t="s">
        <v>38</v>
      </c>
      <c r="C124" s="7">
        <v>5</v>
      </c>
      <c r="D124" s="7">
        <v>4</v>
      </c>
      <c r="E124" s="7">
        <v>5</v>
      </c>
      <c r="F124" s="7">
        <v>5</v>
      </c>
      <c r="G124" s="7">
        <v>5</v>
      </c>
      <c r="H124" s="7">
        <v>4</v>
      </c>
      <c r="I124" s="7">
        <v>3</v>
      </c>
      <c r="J124" s="7">
        <v>3</v>
      </c>
      <c r="K124" s="7">
        <v>4</v>
      </c>
      <c r="L124" s="7">
        <v>5</v>
      </c>
      <c r="M124" s="7">
        <v>4</v>
      </c>
      <c r="N124" s="53">
        <v>5</v>
      </c>
      <c r="O124" s="80"/>
      <c r="P124" s="81"/>
    </row>
    <row r="125" spans="1:16" s="36" customFormat="1" x14ac:dyDescent="0.4">
      <c r="A125" s="35" t="s">
        <v>62</v>
      </c>
      <c r="B125" s="35" t="s">
        <v>35</v>
      </c>
      <c r="C125" s="7">
        <v>4</v>
      </c>
      <c r="D125" s="7">
        <v>4</v>
      </c>
      <c r="E125" s="7">
        <v>5</v>
      </c>
      <c r="F125" s="7">
        <v>4</v>
      </c>
      <c r="G125" s="7">
        <v>5</v>
      </c>
      <c r="H125" s="7">
        <v>5</v>
      </c>
      <c r="I125" s="7">
        <v>4</v>
      </c>
      <c r="J125" s="7">
        <v>5</v>
      </c>
      <c r="K125" s="7">
        <v>3</v>
      </c>
      <c r="L125" s="7">
        <v>4</v>
      </c>
      <c r="M125" s="7">
        <v>5</v>
      </c>
      <c r="N125" s="53">
        <v>5</v>
      </c>
      <c r="O125" s="80"/>
      <c r="P125" s="81"/>
    </row>
    <row r="126" spans="1:16" s="36" customFormat="1" x14ac:dyDescent="0.4">
      <c r="A126" s="35" t="s">
        <v>62</v>
      </c>
      <c r="B126" s="35" t="s">
        <v>101</v>
      </c>
      <c r="C126" s="7">
        <v>5</v>
      </c>
      <c r="D126" s="7">
        <v>3</v>
      </c>
      <c r="E126" s="7">
        <v>5</v>
      </c>
      <c r="F126" s="7">
        <v>5</v>
      </c>
      <c r="G126" s="7">
        <v>5</v>
      </c>
      <c r="H126" s="7">
        <v>3</v>
      </c>
      <c r="I126" s="7">
        <v>3</v>
      </c>
      <c r="J126" s="7">
        <v>5</v>
      </c>
      <c r="K126" s="7">
        <v>4</v>
      </c>
      <c r="L126" s="7">
        <v>4</v>
      </c>
      <c r="M126" s="7">
        <v>5</v>
      </c>
      <c r="N126" s="53">
        <v>5</v>
      </c>
      <c r="O126" s="82">
        <f>AVERAGE(C102:N126)</f>
        <v>3.9233333333333333</v>
      </c>
      <c r="P126" s="83">
        <f>4/O126</f>
        <v>1.0195412064570943</v>
      </c>
    </row>
    <row r="127" spans="1:16" x14ac:dyDescent="0.4">
      <c r="A127" s="35" t="s">
        <v>62</v>
      </c>
      <c r="B127" s="35" t="s">
        <v>40</v>
      </c>
      <c r="C127" s="6">
        <f>C102*1.02</f>
        <v>4.08</v>
      </c>
      <c r="D127" s="6">
        <f t="shared" ref="D127:N127" si="50">D102*1.02</f>
        <v>3.06</v>
      </c>
      <c r="E127" s="6">
        <f t="shared" si="50"/>
        <v>5.0999999999999996</v>
      </c>
      <c r="F127" s="6">
        <f t="shared" si="50"/>
        <v>3.06</v>
      </c>
      <c r="G127" s="6">
        <f t="shared" si="50"/>
        <v>3.06</v>
      </c>
      <c r="H127" s="6">
        <f t="shared" si="50"/>
        <v>2.04</v>
      </c>
      <c r="I127" s="6">
        <f t="shared" si="50"/>
        <v>2.04</v>
      </c>
      <c r="J127" s="6">
        <f t="shared" si="50"/>
        <v>3.06</v>
      </c>
      <c r="K127" s="6">
        <f t="shared" si="50"/>
        <v>4.08</v>
      </c>
      <c r="L127" s="6">
        <f t="shared" si="50"/>
        <v>3.06</v>
      </c>
      <c r="M127" s="6">
        <f t="shared" si="50"/>
        <v>4.08</v>
      </c>
      <c r="N127" s="6">
        <f t="shared" si="50"/>
        <v>3.06</v>
      </c>
    </row>
    <row r="128" spans="1:16" x14ac:dyDescent="0.4">
      <c r="A128" s="35" t="s">
        <v>62</v>
      </c>
      <c r="B128" s="35" t="s">
        <v>66</v>
      </c>
      <c r="C128" s="6">
        <f t="shared" ref="C128:N128" si="51">C103*1.02</f>
        <v>5.0999999999999996</v>
      </c>
      <c r="D128" s="6">
        <f t="shared" si="51"/>
        <v>5.0999999999999996</v>
      </c>
      <c r="E128" s="6">
        <f t="shared" si="51"/>
        <v>5.0999999999999996</v>
      </c>
      <c r="F128" s="6">
        <f t="shared" si="51"/>
        <v>3.06</v>
      </c>
      <c r="G128" s="6">
        <f t="shared" si="51"/>
        <v>4.08</v>
      </c>
      <c r="H128" s="6">
        <f t="shared" si="51"/>
        <v>2.04</v>
      </c>
      <c r="I128" s="6">
        <f t="shared" si="51"/>
        <v>2.04</v>
      </c>
      <c r="J128" s="6">
        <f t="shared" si="51"/>
        <v>2.04</v>
      </c>
      <c r="K128" s="6">
        <f t="shared" si="51"/>
        <v>2.04</v>
      </c>
      <c r="L128" s="6">
        <f t="shared" si="51"/>
        <v>3.06</v>
      </c>
      <c r="M128" s="6">
        <f t="shared" si="51"/>
        <v>4.08</v>
      </c>
      <c r="N128" s="6">
        <f t="shared" si="51"/>
        <v>4.08</v>
      </c>
    </row>
    <row r="129" spans="1:14" x14ac:dyDescent="0.4">
      <c r="A129" s="35" t="s">
        <v>62</v>
      </c>
      <c r="B129" s="35" t="s">
        <v>8</v>
      </c>
      <c r="C129" s="6">
        <f t="shared" ref="C129:N129" si="52">C104*1.02</f>
        <v>5.0999999999999996</v>
      </c>
      <c r="D129" s="6">
        <f t="shared" si="52"/>
        <v>5.0999999999999996</v>
      </c>
      <c r="E129" s="6">
        <f t="shared" si="52"/>
        <v>5.0999999999999996</v>
      </c>
      <c r="F129" s="6">
        <f t="shared" si="52"/>
        <v>3.06</v>
      </c>
      <c r="G129" s="6">
        <f t="shared" si="52"/>
        <v>3.06</v>
      </c>
      <c r="H129" s="6">
        <f t="shared" si="52"/>
        <v>3.06</v>
      </c>
      <c r="I129" s="6">
        <f t="shared" si="52"/>
        <v>3.06</v>
      </c>
      <c r="J129" s="6">
        <f t="shared" si="52"/>
        <v>3.06</v>
      </c>
      <c r="K129" s="6">
        <f t="shared" si="52"/>
        <v>2.04</v>
      </c>
      <c r="L129" s="6">
        <f t="shared" si="52"/>
        <v>2.04</v>
      </c>
      <c r="M129" s="6">
        <f t="shared" si="52"/>
        <v>4.08</v>
      </c>
      <c r="N129" s="6">
        <f t="shared" si="52"/>
        <v>3.06</v>
      </c>
    </row>
    <row r="130" spans="1:14" x14ac:dyDescent="0.4">
      <c r="A130" s="35" t="s">
        <v>62</v>
      </c>
      <c r="B130" s="35" t="s">
        <v>10</v>
      </c>
      <c r="C130" s="6">
        <f t="shared" ref="C130:N130" si="53">C105*1.02</f>
        <v>5.0999999999999996</v>
      </c>
      <c r="D130" s="6">
        <f t="shared" si="53"/>
        <v>4.08</v>
      </c>
      <c r="E130" s="6">
        <f t="shared" si="53"/>
        <v>5.0999999999999996</v>
      </c>
      <c r="F130" s="6">
        <f t="shared" si="53"/>
        <v>5.0999999999999996</v>
      </c>
      <c r="G130" s="6">
        <f t="shared" si="53"/>
        <v>5.0999999999999996</v>
      </c>
      <c r="H130" s="6">
        <f t="shared" si="53"/>
        <v>5.0999999999999996</v>
      </c>
      <c r="I130" s="6">
        <f t="shared" si="53"/>
        <v>5.0999999999999996</v>
      </c>
      <c r="J130" s="6">
        <f t="shared" si="53"/>
        <v>4.08</v>
      </c>
      <c r="K130" s="6">
        <f t="shared" si="53"/>
        <v>5.0999999999999996</v>
      </c>
      <c r="L130" s="6">
        <f t="shared" si="53"/>
        <v>5.0999999999999996</v>
      </c>
      <c r="M130" s="6">
        <f t="shared" si="53"/>
        <v>5.0999999999999996</v>
      </c>
      <c r="N130" s="6">
        <f t="shared" si="53"/>
        <v>5.0999999999999996</v>
      </c>
    </row>
    <row r="131" spans="1:14" x14ac:dyDescent="0.4">
      <c r="A131" s="35" t="s">
        <v>62</v>
      </c>
      <c r="B131" s="35" t="s">
        <v>12</v>
      </c>
      <c r="C131" s="6">
        <f t="shared" ref="C131:N131" si="54">C106*1.02</f>
        <v>3.06</v>
      </c>
      <c r="D131" s="6">
        <f t="shared" si="54"/>
        <v>3.06</v>
      </c>
      <c r="E131" s="6">
        <f t="shared" si="54"/>
        <v>2.04</v>
      </c>
      <c r="F131" s="6">
        <f t="shared" si="54"/>
        <v>3.06</v>
      </c>
      <c r="G131" s="6">
        <f t="shared" si="54"/>
        <v>4.08</v>
      </c>
      <c r="H131" s="6">
        <f t="shared" si="54"/>
        <v>3.06</v>
      </c>
      <c r="I131" s="6">
        <f t="shared" si="54"/>
        <v>2.04</v>
      </c>
      <c r="J131" s="6">
        <f t="shared" si="54"/>
        <v>4.08</v>
      </c>
      <c r="K131" s="6">
        <f t="shared" si="54"/>
        <v>4.08</v>
      </c>
      <c r="L131" s="6">
        <f t="shared" si="54"/>
        <v>5.0999999999999996</v>
      </c>
      <c r="M131" s="6">
        <f t="shared" si="54"/>
        <v>4.08</v>
      </c>
      <c r="N131" s="6">
        <f t="shared" si="54"/>
        <v>3.06</v>
      </c>
    </row>
    <row r="132" spans="1:14" x14ac:dyDescent="0.4">
      <c r="A132" s="35" t="s">
        <v>62</v>
      </c>
      <c r="B132" s="35" t="s">
        <v>71</v>
      </c>
      <c r="C132" s="6">
        <f t="shared" ref="C132:N132" si="55">C107*1.02</f>
        <v>4.08</v>
      </c>
      <c r="D132" s="6">
        <f t="shared" si="55"/>
        <v>2.04</v>
      </c>
      <c r="E132" s="6">
        <f t="shared" si="55"/>
        <v>5.0999999999999996</v>
      </c>
      <c r="F132" s="6">
        <f t="shared" si="55"/>
        <v>4.08</v>
      </c>
      <c r="G132" s="6">
        <f t="shared" si="55"/>
        <v>5.0999999999999996</v>
      </c>
      <c r="H132" s="6">
        <f t="shared" si="55"/>
        <v>2.04</v>
      </c>
      <c r="I132" s="6">
        <f t="shared" si="55"/>
        <v>3.06</v>
      </c>
      <c r="J132" s="6">
        <f t="shared" si="55"/>
        <v>3.06</v>
      </c>
      <c r="K132" s="6">
        <f t="shared" si="55"/>
        <v>4.08</v>
      </c>
      <c r="L132" s="6">
        <f t="shared" si="55"/>
        <v>3.06</v>
      </c>
      <c r="M132" s="6">
        <f t="shared" si="55"/>
        <v>5.0999999999999996</v>
      </c>
      <c r="N132" s="6">
        <f t="shared" si="55"/>
        <v>3.06</v>
      </c>
    </row>
    <row r="133" spans="1:14" x14ac:dyDescent="0.4">
      <c r="A133" s="35" t="s">
        <v>62</v>
      </c>
      <c r="B133" s="35" t="s">
        <v>73</v>
      </c>
      <c r="C133" s="6">
        <f t="shared" ref="C133:N133" si="56">C108*1.02</f>
        <v>5.0999999999999996</v>
      </c>
      <c r="D133" s="6">
        <f t="shared" si="56"/>
        <v>5.0999999999999996</v>
      </c>
      <c r="E133" s="6">
        <f t="shared" si="56"/>
        <v>5.0999999999999996</v>
      </c>
      <c r="F133" s="6">
        <f t="shared" si="56"/>
        <v>5.0999999999999996</v>
      </c>
      <c r="G133" s="6">
        <f t="shared" si="56"/>
        <v>5.0999999999999996</v>
      </c>
      <c r="H133" s="6">
        <f t="shared" si="56"/>
        <v>5.0999999999999996</v>
      </c>
      <c r="I133" s="6">
        <f t="shared" si="56"/>
        <v>4.08</v>
      </c>
      <c r="J133" s="6">
        <f t="shared" si="56"/>
        <v>5.0999999999999996</v>
      </c>
      <c r="K133" s="6">
        <f t="shared" si="56"/>
        <v>4.08</v>
      </c>
      <c r="L133" s="6">
        <f t="shared" si="56"/>
        <v>4.08</v>
      </c>
      <c r="M133" s="6">
        <f t="shared" si="56"/>
        <v>5.0999999999999996</v>
      </c>
      <c r="N133" s="6">
        <f t="shared" si="56"/>
        <v>4.08</v>
      </c>
    </row>
    <row r="134" spans="1:14" x14ac:dyDescent="0.4">
      <c r="A134" s="35" t="s">
        <v>62</v>
      </c>
      <c r="B134" s="35" t="s">
        <v>19</v>
      </c>
      <c r="C134" s="6">
        <f t="shared" ref="C134:N134" si="57">C109*1.02</f>
        <v>3.06</v>
      </c>
      <c r="D134" s="6">
        <f t="shared" si="57"/>
        <v>2.04</v>
      </c>
      <c r="E134" s="6">
        <f t="shared" si="57"/>
        <v>3.06</v>
      </c>
      <c r="F134" s="6">
        <f t="shared" si="57"/>
        <v>2.04</v>
      </c>
      <c r="G134" s="6">
        <f t="shared" si="57"/>
        <v>2.04</v>
      </c>
      <c r="H134" s="6">
        <f t="shared" si="57"/>
        <v>2.04</v>
      </c>
      <c r="I134" s="6">
        <f t="shared" si="57"/>
        <v>3.06</v>
      </c>
      <c r="J134" s="6">
        <f t="shared" si="57"/>
        <v>1.02</v>
      </c>
      <c r="K134" s="6">
        <f t="shared" si="57"/>
        <v>3.06</v>
      </c>
      <c r="L134" s="6">
        <f t="shared" si="57"/>
        <v>4.08</v>
      </c>
      <c r="M134" s="6">
        <f t="shared" si="57"/>
        <v>2.04</v>
      </c>
      <c r="N134" s="6">
        <f t="shared" si="57"/>
        <v>1.02</v>
      </c>
    </row>
    <row r="135" spans="1:14" x14ac:dyDescent="0.4">
      <c r="A135" s="35" t="s">
        <v>62</v>
      </c>
      <c r="B135" s="35" t="s">
        <v>21</v>
      </c>
      <c r="C135" s="6">
        <f t="shared" ref="C135:N135" si="58">C110*1.02</f>
        <v>4.08</v>
      </c>
      <c r="D135" s="6">
        <f t="shared" si="58"/>
        <v>2.04</v>
      </c>
      <c r="E135" s="6">
        <f t="shared" si="58"/>
        <v>2.04</v>
      </c>
      <c r="F135" s="6">
        <f t="shared" si="58"/>
        <v>4.08</v>
      </c>
      <c r="G135" s="6">
        <f t="shared" si="58"/>
        <v>2.04</v>
      </c>
      <c r="H135" s="6">
        <f t="shared" si="58"/>
        <v>4.08</v>
      </c>
      <c r="I135" s="6">
        <f t="shared" si="58"/>
        <v>4.08</v>
      </c>
      <c r="J135" s="6">
        <f t="shared" si="58"/>
        <v>2.04</v>
      </c>
      <c r="K135" s="6">
        <f t="shared" si="58"/>
        <v>5.0999999999999996</v>
      </c>
      <c r="L135" s="6">
        <f t="shared" si="58"/>
        <v>2.04</v>
      </c>
      <c r="M135" s="6">
        <f t="shared" si="58"/>
        <v>4.08</v>
      </c>
      <c r="N135" s="6">
        <f t="shared" si="58"/>
        <v>2.04</v>
      </c>
    </row>
    <row r="136" spans="1:14" x14ac:dyDescent="0.4">
      <c r="A136" s="35" t="s">
        <v>62</v>
      </c>
      <c r="B136" s="35" t="s">
        <v>23</v>
      </c>
      <c r="C136" s="6">
        <f t="shared" ref="C136:N136" si="59">C111*1.02</f>
        <v>5.0999999999999996</v>
      </c>
      <c r="D136" s="6">
        <f t="shared" si="59"/>
        <v>5.0999999999999996</v>
      </c>
      <c r="E136" s="6">
        <f t="shared" si="59"/>
        <v>5.0999999999999996</v>
      </c>
      <c r="F136" s="6">
        <f t="shared" si="59"/>
        <v>5.0999999999999996</v>
      </c>
      <c r="G136" s="6">
        <f t="shared" si="59"/>
        <v>5.0999999999999996</v>
      </c>
      <c r="H136" s="6">
        <f t="shared" si="59"/>
        <v>5.0999999999999996</v>
      </c>
      <c r="I136" s="6">
        <f t="shared" si="59"/>
        <v>5.0999999999999996</v>
      </c>
      <c r="J136" s="6">
        <f t="shared" si="59"/>
        <v>5.0999999999999996</v>
      </c>
      <c r="K136" s="6">
        <f t="shared" si="59"/>
        <v>5.0999999999999996</v>
      </c>
      <c r="L136" s="6">
        <f t="shared" si="59"/>
        <v>5.0999999999999996</v>
      </c>
      <c r="M136" s="6">
        <f t="shared" si="59"/>
        <v>5.0999999999999996</v>
      </c>
      <c r="N136" s="6">
        <f t="shared" si="59"/>
        <v>5.0999999999999996</v>
      </c>
    </row>
    <row r="137" spans="1:14" x14ac:dyDescent="0.4">
      <c r="A137" s="35" t="s">
        <v>62</v>
      </c>
      <c r="B137" s="35" t="s">
        <v>25</v>
      </c>
      <c r="C137" s="6">
        <f t="shared" ref="C137:N137" si="60">C112*1.02</f>
        <v>5.0999999999999996</v>
      </c>
      <c r="D137" s="6">
        <f t="shared" si="60"/>
        <v>3.06</v>
      </c>
      <c r="E137" s="6">
        <f t="shared" si="60"/>
        <v>4.08</v>
      </c>
      <c r="F137" s="6">
        <f t="shared" si="60"/>
        <v>4.08</v>
      </c>
      <c r="G137" s="6">
        <f t="shared" si="60"/>
        <v>5.0999999999999996</v>
      </c>
      <c r="H137" s="6">
        <f t="shared" si="60"/>
        <v>4.08</v>
      </c>
      <c r="I137" s="6">
        <f t="shared" si="60"/>
        <v>5.0999999999999996</v>
      </c>
      <c r="J137" s="6">
        <f t="shared" si="60"/>
        <v>3.06</v>
      </c>
      <c r="K137" s="6">
        <f t="shared" si="60"/>
        <v>5.0999999999999996</v>
      </c>
      <c r="L137" s="6">
        <f t="shared" si="60"/>
        <v>5.0999999999999996</v>
      </c>
      <c r="M137" s="6">
        <f t="shared" si="60"/>
        <v>2.04</v>
      </c>
      <c r="N137" s="6">
        <f t="shared" si="60"/>
        <v>3.06</v>
      </c>
    </row>
    <row r="138" spans="1:14" x14ac:dyDescent="0.4">
      <c r="A138" s="35" t="s">
        <v>62</v>
      </c>
      <c r="B138" s="35" t="s">
        <v>58</v>
      </c>
      <c r="C138" s="6">
        <f t="shared" ref="C138:N138" si="61">C113*1.02</f>
        <v>5.0999999999999996</v>
      </c>
      <c r="D138" s="6">
        <f t="shared" si="61"/>
        <v>4.08</v>
      </c>
      <c r="E138" s="6">
        <f t="shared" si="61"/>
        <v>5.0999999999999996</v>
      </c>
      <c r="F138" s="6">
        <f t="shared" si="61"/>
        <v>5.0999999999999996</v>
      </c>
      <c r="G138" s="6">
        <f t="shared" si="61"/>
        <v>5.0999999999999996</v>
      </c>
      <c r="H138" s="6">
        <f t="shared" si="61"/>
        <v>5.0999999999999996</v>
      </c>
      <c r="I138" s="6">
        <f t="shared" si="61"/>
        <v>5.0999999999999996</v>
      </c>
      <c r="J138" s="6">
        <f t="shared" si="61"/>
        <v>5.0999999999999996</v>
      </c>
      <c r="K138" s="6">
        <f t="shared" si="61"/>
        <v>5.0999999999999996</v>
      </c>
      <c r="L138" s="6">
        <f t="shared" si="61"/>
        <v>5.0999999999999996</v>
      </c>
      <c r="M138" s="6">
        <f t="shared" si="61"/>
        <v>5.0999999999999996</v>
      </c>
      <c r="N138" s="6">
        <f t="shared" si="61"/>
        <v>3.06</v>
      </c>
    </row>
    <row r="139" spans="1:14" x14ac:dyDescent="0.4">
      <c r="A139" s="35" t="s">
        <v>62</v>
      </c>
      <c r="B139" s="35" t="s">
        <v>27</v>
      </c>
      <c r="C139" s="6">
        <f t="shared" ref="C139:N139" si="62">C114*1.02</f>
        <v>5.0999999999999996</v>
      </c>
      <c r="D139" s="6">
        <f t="shared" si="62"/>
        <v>4.08</v>
      </c>
      <c r="E139" s="6">
        <f t="shared" si="62"/>
        <v>2.04</v>
      </c>
      <c r="F139" s="6">
        <f t="shared" si="62"/>
        <v>3.06</v>
      </c>
      <c r="G139" s="6">
        <f t="shared" si="62"/>
        <v>3.06</v>
      </c>
      <c r="H139" s="6">
        <f t="shared" si="62"/>
        <v>2.04</v>
      </c>
      <c r="I139" s="6">
        <f t="shared" si="62"/>
        <v>4.08</v>
      </c>
      <c r="J139" s="6">
        <f t="shared" si="62"/>
        <v>2.04</v>
      </c>
      <c r="K139" s="6">
        <f t="shared" si="62"/>
        <v>4.08</v>
      </c>
      <c r="L139" s="6">
        <f t="shared" si="62"/>
        <v>5.0999999999999996</v>
      </c>
      <c r="M139" s="6">
        <f t="shared" si="62"/>
        <v>5.0999999999999996</v>
      </c>
      <c r="N139" s="6">
        <f t="shared" si="62"/>
        <v>2.04</v>
      </c>
    </row>
    <row r="140" spans="1:14" x14ac:dyDescent="0.4">
      <c r="A140" s="35" t="s">
        <v>62</v>
      </c>
      <c r="B140" s="35" t="s">
        <v>79</v>
      </c>
      <c r="C140" s="6">
        <f t="shared" ref="C140:N140" si="63">C115*1.02</f>
        <v>5.0999999999999996</v>
      </c>
      <c r="D140" s="6">
        <f t="shared" si="63"/>
        <v>5.0999999999999996</v>
      </c>
      <c r="E140" s="6">
        <f t="shared" si="63"/>
        <v>5.0999999999999996</v>
      </c>
      <c r="F140" s="6">
        <f t="shared" si="63"/>
        <v>4.08</v>
      </c>
      <c r="G140" s="6">
        <f t="shared" si="63"/>
        <v>3.06</v>
      </c>
      <c r="H140" s="6">
        <f t="shared" si="63"/>
        <v>3.06</v>
      </c>
      <c r="I140" s="6">
        <f t="shared" si="63"/>
        <v>3.06</v>
      </c>
      <c r="J140" s="6">
        <f t="shared" si="63"/>
        <v>3.06</v>
      </c>
      <c r="K140" s="6">
        <f t="shared" si="63"/>
        <v>5.0999999999999996</v>
      </c>
      <c r="L140" s="6">
        <f t="shared" si="63"/>
        <v>5.0999999999999996</v>
      </c>
      <c r="M140" s="6">
        <f t="shared" si="63"/>
        <v>4.08</v>
      </c>
      <c r="N140" s="6">
        <f t="shared" si="63"/>
        <v>3.06</v>
      </c>
    </row>
    <row r="141" spans="1:14" x14ac:dyDescent="0.4">
      <c r="A141" s="35" t="s">
        <v>62</v>
      </c>
      <c r="B141" s="35" t="s">
        <v>80</v>
      </c>
      <c r="C141" s="6">
        <f t="shared" ref="C141:N141" si="64">C116*1.02</f>
        <v>3.06</v>
      </c>
      <c r="D141" s="6">
        <f t="shared" si="64"/>
        <v>2.04</v>
      </c>
      <c r="E141" s="6">
        <f t="shared" si="64"/>
        <v>3.06</v>
      </c>
      <c r="F141" s="6">
        <f t="shared" si="64"/>
        <v>3.06</v>
      </c>
      <c r="G141" s="6">
        <f t="shared" si="64"/>
        <v>2.04</v>
      </c>
      <c r="H141" s="6">
        <f t="shared" si="64"/>
        <v>3.06</v>
      </c>
      <c r="I141" s="6">
        <f t="shared" si="64"/>
        <v>4.08</v>
      </c>
      <c r="J141" s="6">
        <f t="shared" si="64"/>
        <v>5.0999999999999996</v>
      </c>
      <c r="K141" s="6">
        <f t="shared" si="64"/>
        <v>5.0999999999999996</v>
      </c>
      <c r="L141" s="6">
        <f t="shared" si="64"/>
        <v>4.08</v>
      </c>
      <c r="M141" s="6">
        <f t="shared" si="64"/>
        <v>5.0999999999999996</v>
      </c>
      <c r="N141" s="6">
        <f t="shared" si="64"/>
        <v>2.04</v>
      </c>
    </row>
    <row r="142" spans="1:14" x14ac:dyDescent="0.4">
      <c r="A142" s="35" t="s">
        <v>62</v>
      </c>
      <c r="B142" s="35" t="s">
        <v>81</v>
      </c>
      <c r="C142" s="6">
        <f t="shared" ref="C142:N142" si="65">C117*1.02</f>
        <v>3.06</v>
      </c>
      <c r="D142" s="6">
        <f t="shared" si="65"/>
        <v>2.04</v>
      </c>
      <c r="E142" s="6">
        <f t="shared" si="65"/>
        <v>3.06</v>
      </c>
      <c r="F142" s="6">
        <f t="shared" si="65"/>
        <v>4.08</v>
      </c>
      <c r="G142" s="6">
        <f t="shared" si="65"/>
        <v>3.06</v>
      </c>
      <c r="H142" s="6">
        <f t="shared" si="65"/>
        <v>2.04</v>
      </c>
      <c r="I142" s="6">
        <f t="shared" si="65"/>
        <v>2.04</v>
      </c>
      <c r="J142" s="6">
        <f t="shared" si="65"/>
        <v>1.02</v>
      </c>
      <c r="K142" s="6">
        <f t="shared" si="65"/>
        <v>5.0999999999999996</v>
      </c>
      <c r="L142" s="6">
        <f t="shared" si="65"/>
        <v>4.08</v>
      </c>
      <c r="M142" s="6">
        <f t="shared" si="65"/>
        <v>4.08</v>
      </c>
      <c r="N142" s="6">
        <f t="shared" si="65"/>
        <v>3.06</v>
      </c>
    </row>
    <row r="143" spans="1:14" x14ac:dyDescent="0.4">
      <c r="A143" s="35" t="s">
        <v>62</v>
      </c>
      <c r="B143" s="35" t="s">
        <v>91</v>
      </c>
      <c r="C143" s="6">
        <f t="shared" ref="C143:N143" si="66">C118*1.02</f>
        <v>5.0999999999999996</v>
      </c>
      <c r="D143" s="6">
        <f t="shared" si="66"/>
        <v>5.0999999999999996</v>
      </c>
      <c r="E143" s="6">
        <f t="shared" si="66"/>
        <v>5.0999999999999996</v>
      </c>
      <c r="F143" s="6">
        <f t="shared" si="66"/>
        <v>5.0999999999999996</v>
      </c>
      <c r="G143" s="6">
        <f t="shared" si="66"/>
        <v>5.0999999999999996</v>
      </c>
      <c r="H143" s="6">
        <f t="shared" si="66"/>
        <v>5.0999999999999996</v>
      </c>
      <c r="I143" s="6">
        <f t="shared" si="66"/>
        <v>4.08</v>
      </c>
      <c r="J143" s="6">
        <f t="shared" si="66"/>
        <v>4.08</v>
      </c>
      <c r="K143" s="6">
        <f t="shared" si="66"/>
        <v>5.0999999999999996</v>
      </c>
      <c r="L143" s="6">
        <f t="shared" si="66"/>
        <v>5.0999999999999996</v>
      </c>
      <c r="M143" s="6">
        <f t="shared" si="66"/>
        <v>5.0999999999999996</v>
      </c>
      <c r="N143" s="6">
        <f t="shared" si="66"/>
        <v>5.0999999999999996</v>
      </c>
    </row>
    <row r="144" spans="1:14" x14ac:dyDescent="0.4">
      <c r="A144" s="35" t="s">
        <v>62</v>
      </c>
      <c r="B144" s="35" t="s">
        <v>84</v>
      </c>
      <c r="C144" s="6">
        <f t="shared" ref="C144:N144" si="67">C119*1.02</f>
        <v>4.08</v>
      </c>
      <c r="D144" s="6">
        <f t="shared" si="67"/>
        <v>4.08</v>
      </c>
      <c r="E144" s="6">
        <f t="shared" si="67"/>
        <v>5.0999999999999996</v>
      </c>
      <c r="F144" s="6">
        <f t="shared" si="67"/>
        <v>3.06</v>
      </c>
      <c r="G144" s="6">
        <f t="shared" si="67"/>
        <v>4.08</v>
      </c>
      <c r="H144" s="6">
        <f t="shared" si="67"/>
        <v>4.08</v>
      </c>
      <c r="I144" s="6">
        <f t="shared" si="67"/>
        <v>5.0999999999999996</v>
      </c>
      <c r="J144" s="6">
        <f t="shared" si="67"/>
        <v>4.08</v>
      </c>
      <c r="K144" s="6">
        <f t="shared" si="67"/>
        <v>4.08</v>
      </c>
      <c r="L144" s="6">
        <f t="shared" si="67"/>
        <v>5.0999999999999996</v>
      </c>
      <c r="M144" s="6">
        <f t="shared" si="67"/>
        <v>5.0999999999999996</v>
      </c>
      <c r="N144" s="6">
        <f t="shared" si="67"/>
        <v>4.08</v>
      </c>
    </row>
    <row r="145" spans="1:14" x14ac:dyDescent="0.4">
      <c r="A145" s="35" t="s">
        <v>62</v>
      </c>
      <c r="B145" s="35" t="s">
        <v>36</v>
      </c>
      <c r="C145" s="6">
        <f t="shared" ref="C145:N145" si="68">C120*1.02</f>
        <v>5.0999999999999996</v>
      </c>
      <c r="D145" s="6">
        <f t="shared" si="68"/>
        <v>4.08</v>
      </c>
      <c r="E145" s="6">
        <f t="shared" si="68"/>
        <v>5.0999999999999996</v>
      </c>
      <c r="F145" s="6">
        <f t="shared" si="68"/>
        <v>5.0999999999999996</v>
      </c>
      <c r="G145" s="6">
        <f t="shared" si="68"/>
        <v>5.0999999999999996</v>
      </c>
      <c r="H145" s="6">
        <f t="shared" si="68"/>
        <v>4.08</v>
      </c>
      <c r="I145" s="6">
        <f t="shared" si="68"/>
        <v>4.08</v>
      </c>
      <c r="J145" s="6">
        <f t="shared" si="68"/>
        <v>5.0999999999999996</v>
      </c>
      <c r="K145" s="6">
        <f t="shared" si="68"/>
        <v>4.08</v>
      </c>
      <c r="L145" s="6">
        <f t="shared" si="68"/>
        <v>5.0999999999999996</v>
      </c>
      <c r="M145" s="6">
        <f t="shared" si="68"/>
        <v>5.0999999999999996</v>
      </c>
      <c r="N145" s="6">
        <f t="shared" si="68"/>
        <v>5.0999999999999996</v>
      </c>
    </row>
    <row r="146" spans="1:14" x14ac:dyDescent="0.4">
      <c r="A146" s="35" t="s">
        <v>62</v>
      </c>
      <c r="B146" s="35" t="s">
        <v>37</v>
      </c>
      <c r="C146" s="6">
        <f t="shared" ref="C146:N146" si="69">C121*1.02</f>
        <v>5.0999999999999996</v>
      </c>
      <c r="D146" s="6">
        <f t="shared" si="69"/>
        <v>4.08</v>
      </c>
      <c r="E146" s="6">
        <f t="shared" si="69"/>
        <v>4.08</v>
      </c>
      <c r="F146" s="6">
        <f t="shared" si="69"/>
        <v>4.08</v>
      </c>
      <c r="G146" s="6">
        <f t="shared" si="69"/>
        <v>3.06</v>
      </c>
      <c r="H146" s="6">
        <f t="shared" si="69"/>
        <v>3.06</v>
      </c>
      <c r="I146" s="6">
        <f t="shared" si="69"/>
        <v>3.06</v>
      </c>
      <c r="J146" s="6">
        <f t="shared" si="69"/>
        <v>3.06</v>
      </c>
      <c r="K146" s="6">
        <f t="shared" si="69"/>
        <v>4.08</v>
      </c>
      <c r="L146" s="6">
        <f t="shared" si="69"/>
        <v>3.06</v>
      </c>
      <c r="M146" s="6">
        <f t="shared" si="69"/>
        <v>2.04</v>
      </c>
      <c r="N146" s="6">
        <f t="shared" si="69"/>
        <v>2.04</v>
      </c>
    </row>
    <row r="147" spans="1:14" x14ac:dyDescent="0.4">
      <c r="A147" s="35" t="s">
        <v>62</v>
      </c>
      <c r="B147" s="35" t="s">
        <v>33</v>
      </c>
      <c r="C147" s="6">
        <f t="shared" ref="C147:N147" si="70">C122*1.02</f>
        <v>5.0999999999999996</v>
      </c>
      <c r="D147" s="6">
        <f t="shared" si="70"/>
        <v>5.0999999999999996</v>
      </c>
      <c r="E147" s="6">
        <f t="shared" si="70"/>
        <v>5.0999999999999996</v>
      </c>
      <c r="F147" s="6">
        <f t="shared" si="70"/>
        <v>4.08</v>
      </c>
      <c r="G147" s="6">
        <f t="shared" si="70"/>
        <v>4.08</v>
      </c>
      <c r="H147" s="6">
        <f t="shared" si="70"/>
        <v>4.08</v>
      </c>
      <c r="I147" s="6">
        <f t="shared" si="70"/>
        <v>4.08</v>
      </c>
      <c r="J147" s="6">
        <f t="shared" si="70"/>
        <v>5.0999999999999996</v>
      </c>
      <c r="K147" s="6">
        <f t="shared" si="70"/>
        <v>3.06</v>
      </c>
      <c r="L147" s="6">
        <f t="shared" si="70"/>
        <v>4.08</v>
      </c>
      <c r="M147" s="6">
        <f t="shared" si="70"/>
        <v>4.08</v>
      </c>
      <c r="N147" s="6">
        <f t="shared" si="70"/>
        <v>5.0999999999999996</v>
      </c>
    </row>
    <row r="148" spans="1:14" x14ac:dyDescent="0.4">
      <c r="A148" s="35" t="s">
        <v>62</v>
      </c>
      <c r="B148" s="35" t="s">
        <v>34</v>
      </c>
      <c r="C148" s="6">
        <f t="shared" ref="C148:N148" si="71">C123*1.02</f>
        <v>5.0999999999999996</v>
      </c>
      <c r="D148" s="6">
        <f t="shared" si="71"/>
        <v>5.0999999999999996</v>
      </c>
      <c r="E148" s="6">
        <f t="shared" si="71"/>
        <v>5.0999999999999996</v>
      </c>
      <c r="F148" s="6">
        <f t="shared" si="71"/>
        <v>4.08</v>
      </c>
      <c r="G148" s="6">
        <f t="shared" si="71"/>
        <v>4.08</v>
      </c>
      <c r="H148" s="6">
        <f t="shared" si="71"/>
        <v>4.08</v>
      </c>
      <c r="I148" s="6">
        <f t="shared" si="71"/>
        <v>4.08</v>
      </c>
      <c r="J148" s="6">
        <f t="shared" si="71"/>
        <v>4.08</v>
      </c>
      <c r="K148" s="6">
        <f t="shared" si="71"/>
        <v>4.08</v>
      </c>
      <c r="L148" s="6">
        <f t="shared" si="71"/>
        <v>3.06</v>
      </c>
      <c r="M148" s="6">
        <f t="shared" si="71"/>
        <v>3.06</v>
      </c>
      <c r="N148" s="6">
        <f t="shared" si="71"/>
        <v>4.08</v>
      </c>
    </row>
    <row r="149" spans="1:14" x14ac:dyDescent="0.4">
      <c r="A149" s="35" t="s">
        <v>62</v>
      </c>
      <c r="B149" s="35" t="s">
        <v>38</v>
      </c>
      <c r="C149" s="6">
        <f t="shared" ref="C149:N149" si="72">C124*1.02</f>
        <v>5.0999999999999996</v>
      </c>
      <c r="D149" s="6">
        <f t="shared" si="72"/>
        <v>4.08</v>
      </c>
      <c r="E149" s="6">
        <f t="shared" si="72"/>
        <v>5.0999999999999996</v>
      </c>
      <c r="F149" s="6">
        <f t="shared" si="72"/>
        <v>5.0999999999999996</v>
      </c>
      <c r="G149" s="6">
        <f t="shared" si="72"/>
        <v>5.0999999999999996</v>
      </c>
      <c r="H149" s="6">
        <f t="shared" si="72"/>
        <v>4.08</v>
      </c>
      <c r="I149" s="6">
        <f t="shared" si="72"/>
        <v>3.06</v>
      </c>
      <c r="J149" s="6">
        <f t="shared" si="72"/>
        <v>3.06</v>
      </c>
      <c r="K149" s="6">
        <f t="shared" si="72"/>
        <v>4.08</v>
      </c>
      <c r="L149" s="6">
        <f t="shared" si="72"/>
        <v>5.0999999999999996</v>
      </c>
      <c r="M149" s="6">
        <f t="shared" si="72"/>
        <v>4.08</v>
      </c>
      <c r="N149" s="6">
        <f t="shared" si="72"/>
        <v>5.0999999999999996</v>
      </c>
    </row>
    <row r="150" spans="1:14" x14ac:dyDescent="0.4">
      <c r="A150" s="35" t="s">
        <v>62</v>
      </c>
      <c r="B150" s="35" t="s">
        <v>35</v>
      </c>
      <c r="C150" s="6">
        <f t="shared" ref="C150:N150" si="73">C125*1.02</f>
        <v>4.08</v>
      </c>
      <c r="D150" s="6">
        <f t="shared" si="73"/>
        <v>4.08</v>
      </c>
      <c r="E150" s="6">
        <f t="shared" si="73"/>
        <v>5.0999999999999996</v>
      </c>
      <c r="F150" s="6">
        <f t="shared" si="73"/>
        <v>4.08</v>
      </c>
      <c r="G150" s="6">
        <f t="shared" si="73"/>
        <v>5.0999999999999996</v>
      </c>
      <c r="H150" s="6">
        <f t="shared" si="73"/>
        <v>5.0999999999999996</v>
      </c>
      <c r="I150" s="6">
        <f t="shared" si="73"/>
        <v>4.08</v>
      </c>
      <c r="J150" s="6">
        <f t="shared" si="73"/>
        <v>5.0999999999999996</v>
      </c>
      <c r="K150" s="6">
        <f t="shared" si="73"/>
        <v>3.06</v>
      </c>
      <c r="L150" s="6">
        <f t="shared" si="73"/>
        <v>4.08</v>
      </c>
      <c r="M150" s="6">
        <f t="shared" si="73"/>
        <v>5.0999999999999996</v>
      </c>
      <c r="N150" s="6">
        <f t="shared" si="73"/>
        <v>5.0999999999999996</v>
      </c>
    </row>
    <row r="151" spans="1:14" x14ac:dyDescent="0.4">
      <c r="A151" s="35" t="s">
        <v>62</v>
      </c>
      <c r="B151" s="35" t="s">
        <v>101</v>
      </c>
      <c r="C151" s="6">
        <f t="shared" ref="C151:N151" si="74">C126*1.02</f>
        <v>5.0999999999999996</v>
      </c>
      <c r="D151" s="6">
        <f t="shared" si="74"/>
        <v>3.06</v>
      </c>
      <c r="E151" s="6">
        <f t="shared" si="74"/>
        <v>5.0999999999999996</v>
      </c>
      <c r="F151" s="6">
        <f t="shared" si="74"/>
        <v>5.0999999999999996</v>
      </c>
      <c r="G151" s="6">
        <f t="shared" si="74"/>
        <v>5.0999999999999996</v>
      </c>
      <c r="H151" s="6">
        <f t="shared" si="74"/>
        <v>3.06</v>
      </c>
      <c r="I151" s="6">
        <f t="shared" si="74"/>
        <v>3.06</v>
      </c>
      <c r="J151" s="6">
        <f t="shared" si="74"/>
        <v>5.0999999999999996</v>
      </c>
      <c r="K151" s="6">
        <f t="shared" si="74"/>
        <v>4.08</v>
      </c>
      <c r="L151" s="6">
        <f t="shared" si="74"/>
        <v>4.08</v>
      </c>
      <c r="M151" s="6">
        <f t="shared" si="74"/>
        <v>5.0999999999999996</v>
      </c>
      <c r="N151" s="6">
        <f t="shared" si="74"/>
        <v>5.0999999999999996</v>
      </c>
    </row>
  </sheetData>
  <sortState xmlns:xlrd2="http://schemas.microsoft.com/office/spreadsheetml/2017/richdata2" ref="A2:M71">
    <sortCondition ref="A2:A71"/>
  </sortState>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A6523-5450-45F1-B832-3A005EC841DC}">
  <dimension ref="A1:Q101"/>
  <sheetViews>
    <sheetView workbookViewId="0">
      <pane ySplit="1" topLeftCell="A2" activePane="bottomLeft" state="frozen"/>
      <selection pane="bottomLeft" activeCell="D11" sqref="D11"/>
    </sheetView>
  </sheetViews>
  <sheetFormatPr defaultRowHeight="12.75" x14ac:dyDescent="0.35"/>
  <cols>
    <col min="2" max="2" width="20.46484375" customWidth="1"/>
    <col min="3" max="3" width="9.06640625" style="6"/>
    <col min="4" max="4" width="10.53125" style="6" bestFit="1" customWidth="1"/>
    <col min="5" max="5" width="10.265625" style="6" bestFit="1" customWidth="1"/>
    <col min="6" max="8" width="9.06640625" style="6"/>
    <col min="9" max="9" width="10" style="6" bestFit="1" customWidth="1"/>
    <col min="10" max="10" width="11.9296875" style="6" bestFit="1" customWidth="1"/>
    <col min="11" max="11" width="12.6640625" style="6" bestFit="1" customWidth="1"/>
    <col min="12" max="14" width="9.06640625" style="6"/>
    <col min="15" max="15" width="10.9296875" style="6" bestFit="1" customWidth="1"/>
    <col min="16" max="16" width="10.9296875" style="6" customWidth="1"/>
  </cols>
  <sheetData>
    <row r="1" spans="1:17" s="12" customFormat="1" ht="13.15" x14ac:dyDescent="0.4">
      <c r="A1" s="51" t="s">
        <v>102</v>
      </c>
      <c r="B1" s="51" t="s">
        <v>2</v>
      </c>
      <c r="C1" s="51" t="s">
        <v>110</v>
      </c>
      <c r="D1" s="51" t="s">
        <v>111</v>
      </c>
      <c r="E1" s="51" t="s">
        <v>112</v>
      </c>
      <c r="F1" s="51" t="s">
        <v>103</v>
      </c>
      <c r="G1" s="51" t="s">
        <v>104</v>
      </c>
      <c r="H1" s="51" t="s">
        <v>113</v>
      </c>
      <c r="I1" s="51" t="s">
        <v>114</v>
      </c>
      <c r="J1" s="51" t="s">
        <v>115</v>
      </c>
      <c r="K1" s="51" t="s">
        <v>105</v>
      </c>
      <c r="L1" s="51" t="s">
        <v>106</v>
      </c>
      <c r="M1" s="51" t="s">
        <v>109</v>
      </c>
      <c r="N1" s="51" t="s">
        <v>123</v>
      </c>
      <c r="O1" s="51" t="s">
        <v>116</v>
      </c>
      <c r="P1" s="51" t="s">
        <v>108</v>
      </c>
      <c r="Q1" s="52" t="s">
        <v>1</v>
      </c>
    </row>
    <row r="2" spans="1:17" x14ac:dyDescent="0.35">
      <c r="A2" s="1" t="s">
        <v>3</v>
      </c>
      <c r="B2" s="1" t="s">
        <v>8</v>
      </c>
      <c r="C2" s="2">
        <v>5</v>
      </c>
      <c r="D2" s="2">
        <v>5</v>
      </c>
      <c r="E2" s="2">
        <v>5</v>
      </c>
      <c r="F2" s="2">
        <v>4</v>
      </c>
      <c r="G2" s="2">
        <v>4</v>
      </c>
      <c r="H2" s="2">
        <v>4</v>
      </c>
      <c r="I2" s="2">
        <v>4</v>
      </c>
      <c r="J2" s="2">
        <v>5</v>
      </c>
      <c r="K2" s="2">
        <v>4</v>
      </c>
      <c r="L2" s="2">
        <v>4</v>
      </c>
      <c r="M2" s="2">
        <v>4</v>
      </c>
      <c r="O2" s="2">
        <v>5</v>
      </c>
      <c r="P2" s="2"/>
      <c r="Q2" s="1" t="s">
        <v>9</v>
      </c>
    </row>
    <row r="3" spans="1:17" x14ac:dyDescent="0.35">
      <c r="A3" s="1" t="s">
        <v>39</v>
      </c>
      <c r="B3" s="1" t="s">
        <v>8</v>
      </c>
      <c r="C3" s="2">
        <v>5</v>
      </c>
      <c r="D3" s="2">
        <v>3</v>
      </c>
      <c r="E3" s="2">
        <v>5</v>
      </c>
      <c r="F3" s="2">
        <v>3</v>
      </c>
      <c r="G3" s="2">
        <v>3</v>
      </c>
      <c r="H3" s="2">
        <v>3</v>
      </c>
      <c r="I3" s="2">
        <v>3</v>
      </c>
      <c r="J3" s="2">
        <v>2</v>
      </c>
      <c r="K3" s="2">
        <v>2</v>
      </c>
      <c r="L3" s="2">
        <v>3</v>
      </c>
      <c r="M3" s="2">
        <v>3</v>
      </c>
      <c r="O3" s="2">
        <v>3</v>
      </c>
      <c r="P3" s="2"/>
      <c r="Q3" s="1" t="s">
        <v>44</v>
      </c>
    </row>
    <row r="4" spans="1:17" x14ac:dyDescent="0.35">
      <c r="A4" s="1" t="s">
        <v>62</v>
      </c>
      <c r="B4" s="1" t="s">
        <v>8</v>
      </c>
      <c r="C4" s="2">
        <v>5</v>
      </c>
      <c r="D4" s="2">
        <v>5</v>
      </c>
      <c r="E4" s="2">
        <v>5</v>
      </c>
      <c r="F4" s="2">
        <v>3</v>
      </c>
      <c r="G4" s="2">
        <v>3</v>
      </c>
      <c r="H4" s="2">
        <v>3</v>
      </c>
      <c r="I4" s="2">
        <v>3</v>
      </c>
      <c r="J4" s="2">
        <v>3</v>
      </c>
      <c r="K4" s="2">
        <v>2</v>
      </c>
      <c r="L4" s="2">
        <v>2</v>
      </c>
      <c r="M4" s="2">
        <v>4</v>
      </c>
      <c r="O4" s="2">
        <v>3</v>
      </c>
      <c r="P4" s="2"/>
      <c r="Q4" s="1" t="s">
        <v>68</v>
      </c>
    </row>
    <row r="5" spans="1:17" s="11" customFormat="1" ht="13.15" x14ac:dyDescent="0.4">
      <c r="A5" s="9"/>
      <c r="B5" s="9" t="s">
        <v>8</v>
      </c>
      <c r="C5" s="10">
        <f>SUM(C2:C4)*3</f>
        <v>45</v>
      </c>
      <c r="D5" s="10">
        <f>SUM(D2:D4)*2</f>
        <v>26</v>
      </c>
      <c r="E5" s="10">
        <f>SUM(E2:E4)*3</f>
        <v>45</v>
      </c>
      <c r="F5" s="10">
        <f>SUM(F2:F4)*3</f>
        <v>30</v>
      </c>
      <c r="G5" s="10">
        <f>SUM(G2:G4)*3</f>
        <v>30</v>
      </c>
      <c r="H5" s="10">
        <f>SUM(H2:H4)</f>
        <v>10</v>
      </c>
      <c r="I5" s="10">
        <f>SUM(I2:I4)</f>
        <v>10</v>
      </c>
      <c r="J5" s="10">
        <f>SUM(J2:J4)*3</f>
        <v>30</v>
      </c>
      <c r="K5" s="10">
        <f>SUM(K2:K4)</f>
        <v>8</v>
      </c>
      <c r="L5" s="10">
        <f>SUM(L2:L4)</f>
        <v>9</v>
      </c>
      <c r="M5" s="10">
        <f>SUM(M2:M4)</f>
        <v>11</v>
      </c>
      <c r="N5" s="13">
        <f>SUM(C5:M5)</f>
        <v>254</v>
      </c>
      <c r="O5" s="10">
        <f>SUM(O2:O4)</f>
        <v>11</v>
      </c>
      <c r="P5" s="10">
        <f>N5+(O5*3)</f>
        <v>287</v>
      </c>
      <c r="Q5" s="9"/>
    </row>
    <row r="6" spans="1:17" x14ac:dyDescent="0.35">
      <c r="A6" s="1" t="s">
        <v>18</v>
      </c>
      <c r="B6" s="1" t="s">
        <v>23</v>
      </c>
      <c r="C6" s="2">
        <v>5</v>
      </c>
      <c r="D6" s="2">
        <v>5</v>
      </c>
      <c r="E6" s="2">
        <v>5</v>
      </c>
      <c r="F6" s="2">
        <v>5</v>
      </c>
      <c r="G6" s="2">
        <v>5</v>
      </c>
      <c r="H6" s="2">
        <v>5</v>
      </c>
      <c r="I6" s="2">
        <v>4</v>
      </c>
      <c r="J6" s="2">
        <v>5</v>
      </c>
      <c r="K6" s="2">
        <v>5</v>
      </c>
      <c r="L6" s="2">
        <v>5</v>
      </c>
      <c r="M6" s="2">
        <v>4</v>
      </c>
      <c r="O6" s="2">
        <v>5</v>
      </c>
      <c r="P6" s="2"/>
      <c r="Q6" s="1" t="s">
        <v>24</v>
      </c>
    </row>
    <row r="7" spans="1:17" x14ac:dyDescent="0.35">
      <c r="A7" s="1" t="s">
        <v>53</v>
      </c>
      <c r="B7" s="1" t="s">
        <v>23</v>
      </c>
      <c r="C7" s="2">
        <v>5</v>
      </c>
      <c r="D7" s="2">
        <v>5</v>
      </c>
      <c r="E7" s="2">
        <v>5</v>
      </c>
      <c r="F7" s="2">
        <v>5</v>
      </c>
      <c r="G7" s="2">
        <v>5</v>
      </c>
      <c r="H7" s="2">
        <v>5</v>
      </c>
      <c r="I7" s="2">
        <v>5</v>
      </c>
      <c r="J7" s="2">
        <v>5</v>
      </c>
      <c r="K7" s="2">
        <v>5</v>
      </c>
      <c r="L7" s="2">
        <v>5</v>
      </c>
      <c r="M7" s="2">
        <v>5</v>
      </c>
      <c r="O7" s="2">
        <v>5</v>
      </c>
      <c r="P7" s="2"/>
      <c r="Q7" s="1" t="s">
        <v>56</v>
      </c>
    </row>
    <row r="8" spans="1:17" x14ac:dyDescent="0.35">
      <c r="A8" s="1" t="s">
        <v>62</v>
      </c>
      <c r="B8" s="1" t="s">
        <v>23</v>
      </c>
      <c r="C8" s="2">
        <v>5</v>
      </c>
      <c r="D8" s="2">
        <v>5</v>
      </c>
      <c r="E8" s="2">
        <v>5</v>
      </c>
      <c r="F8" s="2">
        <v>5</v>
      </c>
      <c r="G8" s="2">
        <v>5</v>
      </c>
      <c r="H8" s="2">
        <v>5</v>
      </c>
      <c r="I8" s="2">
        <v>5</v>
      </c>
      <c r="J8" s="2">
        <v>5</v>
      </c>
      <c r="K8" s="2">
        <v>5</v>
      </c>
      <c r="L8" s="2">
        <v>5</v>
      </c>
      <c r="M8" s="2">
        <v>5</v>
      </c>
      <c r="O8" s="2">
        <v>5</v>
      </c>
      <c r="P8" s="2"/>
      <c r="Q8" s="1" t="s">
        <v>77</v>
      </c>
    </row>
    <row r="9" spans="1:17" s="11" customFormat="1" ht="13.15" x14ac:dyDescent="0.4">
      <c r="A9" s="9"/>
      <c r="B9" s="9" t="s">
        <v>23</v>
      </c>
      <c r="C9" s="10">
        <f>SUM(C6:C8)*3</f>
        <v>45</v>
      </c>
      <c r="D9" s="10">
        <f>SUM(D6:D8)*2</f>
        <v>30</v>
      </c>
      <c r="E9" s="10">
        <f>SUM(E6:E8)*3</f>
        <v>45</v>
      </c>
      <c r="F9" s="10">
        <f>SUM(F6:F8)*3</f>
        <v>45</v>
      </c>
      <c r="G9" s="10">
        <f>SUM(G6:G8)*3</f>
        <v>45</v>
      </c>
      <c r="H9" s="10">
        <f>SUM(H6:H8)</f>
        <v>15</v>
      </c>
      <c r="I9" s="10">
        <f>SUM(I6:I8)</f>
        <v>14</v>
      </c>
      <c r="J9" s="10">
        <f>SUM(J6:J8)*3</f>
        <v>45</v>
      </c>
      <c r="K9" s="10">
        <f>SUM(K6:K8)</f>
        <v>15</v>
      </c>
      <c r="L9" s="10">
        <f>SUM(L6:L8)</f>
        <v>15</v>
      </c>
      <c r="M9" s="10">
        <f>SUM(M6:M8)</f>
        <v>14</v>
      </c>
      <c r="N9" s="13">
        <f>SUM(C9:M9)</f>
        <v>328</v>
      </c>
      <c r="O9" s="10">
        <f>SUM(O6:O8)</f>
        <v>15</v>
      </c>
      <c r="P9" s="10">
        <f>N9+(O9*3)</f>
        <v>373</v>
      </c>
      <c r="Q9" s="9"/>
    </row>
    <row r="10" spans="1:17" x14ac:dyDescent="0.35">
      <c r="A10" s="1" t="s">
        <v>31</v>
      </c>
      <c r="B10" s="1" t="s">
        <v>37</v>
      </c>
      <c r="C10" s="2">
        <v>4</v>
      </c>
      <c r="D10" s="2">
        <v>3</v>
      </c>
      <c r="E10" s="2">
        <v>2</v>
      </c>
      <c r="F10" s="2">
        <v>4</v>
      </c>
      <c r="G10" s="2">
        <v>3</v>
      </c>
      <c r="H10" s="2">
        <v>3</v>
      </c>
      <c r="I10" s="2">
        <v>3</v>
      </c>
      <c r="J10" s="2">
        <v>3</v>
      </c>
      <c r="K10" s="2">
        <v>2</v>
      </c>
      <c r="L10" s="2">
        <v>3</v>
      </c>
      <c r="M10" s="2">
        <v>2</v>
      </c>
      <c r="O10" s="2">
        <v>3</v>
      </c>
      <c r="P10" s="2"/>
    </row>
    <row r="11" spans="1:17" x14ac:dyDescent="0.35">
      <c r="A11" s="1" t="s">
        <v>39</v>
      </c>
      <c r="B11" s="1" t="s">
        <v>37</v>
      </c>
      <c r="C11" s="2">
        <v>5</v>
      </c>
      <c r="D11" s="2">
        <v>5</v>
      </c>
      <c r="E11" s="2">
        <v>4</v>
      </c>
      <c r="F11" s="2">
        <v>5</v>
      </c>
      <c r="G11" s="2">
        <v>5</v>
      </c>
      <c r="H11" s="2">
        <v>5</v>
      </c>
      <c r="I11" s="2">
        <v>5</v>
      </c>
      <c r="J11" s="2">
        <v>5</v>
      </c>
      <c r="K11" s="2">
        <v>3</v>
      </c>
      <c r="L11" s="2">
        <v>4</v>
      </c>
      <c r="M11" s="2">
        <v>4</v>
      </c>
      <c r="O11" s="2">
        <v>5</v>
      </c>
      <c r="P11" s="2"/>
      <c r="Q11" s="1" t="s">
        <v>50</v>
      </c>
    </row>
    <row r="12" spans="1:17" x14ac:dyDescent="0.35">
      <c r="A12" s="1" t="s">
        <v>62</v>
      </c>
      <c r="B12" s="1" t="s">
        <v>37</v>
      </c>
      <c r="C12" s="2">
        <v>5</v>
      </c>
      <c r="D12" s="2">
        <v>4</v>
      </c>
      <c r="E12" s="2">
        <v>4</v>
      </c>
      <c r="F12" s="2">
        <v>4</v>
      </c>
      <c r="G12" s="2">
        <v>3</v>
      </c>
      <c r="H12" s="2">
        <v>3</v>
      </c>
      <c r="I12" s="2">
        <v>3</v>
      </c>
      <c r="J12" s="2">
        <v>3</v>
      </c>
      <c r="K12" s="2">
        <v>4</v>
      </c>
      <c r="L12" s="2">
        <v>3</v>
      </c>
      <c r="M12" s="2">
        <v>2</v>
      </c>
      <c r="O12" s="2">
        <v>2</v>
      </c>
      <c r="P12" s="2"/>
      <c r="Q12" s="1" t="s">
        <v>98</v>
      </c>
    </row>
    <row r="13" spans="1:17" s="11" customFormat="1" ht="13.15" x14ac:dyDescent="0.4">
      <c r="A13" s="9"/>
      <c r="B13" s="9" t="s">
        <v>37</v>
      </c>
      <c r="C13" s="10">
        <f>SUM(C10:C12)*3</f>
        <v>42</v>
      </c>
      <c r="D13" s="10">
        <f>SUM(D10:D12)*2</f>
        <v>24</v>
      </c>
      <c r="E13" s="10">
        <f>SUM(E10:E12)*3</f>
        <v>30</v>
      </c>
      <c r="F13" s="10">
        <f>SUM(F10:F12)*3</f>
        <v>39</v>
      </c>
      <c r="G13" s="10">
        <f>SUM(G10:G12)*3</f>
        <v>33</v>
      </c>
      <c r="H13" s="10">
        <f>SUM(H10:H12)</f>
        <v>11</v>
      </c>
      <c r="I13" s="10">
        <f>SUM(I10:I12)</f>
        <v>11</v>
      </c>
      <c r="J13" s="10">
        <f>SUM(J10:J12)*3</f>
        <v>33</v>
      </c>
      <c r="K13" s="10">
        <f>SUM(K10:K12)</f>
        <v>9</v>
      </c>
      <c r="L13" s="10">
        <f>SUM(L10:L12)</f>
        <v>10</v>
      </c>
      <c r="M13" s="10">
        <f>SUM(M10:M12)</f>
        <v>8</v>
      </c>
      <c r="N13" s="13">
        <f>SUM(C13:M13)</f>
        <v>250</v>
      </c>
      <c r="O13" s="10">
        <f>SUM(O10:O12)</f>
        <v>10</v>
      </c>
      <c r="P13" s="10">
        <f>N13+(O13*3)</f>
        <v>280</v>
      </c>
      <c r="Q13" s="9"/>
    </row>
    <row r="14" spans="1:17" x14ac:dyDescent="0.35">
      <c r="A14" s="1" t="s">
        <v>78</v>
      </c>
      <c r="B14" s="1" t="s">
        <v>84</v>
      </c>
      <c r="C14" s="2">
        <v>4</v>
      </c>
      <c r="D14" s="2">
        <v>4</v>
      </c>
      <c r="E14" s="2">
        <v>5</v>
      </c>
      <c r="F14" s="2">
        <v>5</v>
      </c>
      <c r="G14" s="2">
        <v>5</v>
      </c>
      <c r="H14" s="2">
        <v>5</v>
      </c>
      <c r="I14" s="2">
        <v>4</v>
      </c>
      <c r="J14" s="2">
        <v>4</v>
      </c>
      <c r="K14" s="2">
        <v>5</v>
      </c>
      <c r="L14" s="2">
        <v>5</v>
      </c>
      <c r="M14" s="2">
        <v>4</v>
      </c>
      <c r="O14" s="2">
        <v>5</v>
      </c>
      <c r="P14" s="2"/>
    </row>
    <row r="15" spans="1:17" x14ac:dyDescent="0.35">
      <c r="A15" s="1" t="s">
        <v>62</v>
      </c>
      <c r="B15" s="1" t="s">
        <v>84</v>
      </c>
      <c r="C15" s="2">
        <v>4</v>
      </c>
      <c r="D15" s="2">
        <v>4</v>
      </c>
      <c r="E15" s="2">
        <v>5</v>
      </c>
      <c r="F15" s="2">
        <v>3</v>
      </c>
      <c r="G15" s="2">
        <v>4</v>
      </c>
      <c r="H15" s="2">
        <v>4</v>
      </c>
      <c r="I15" s="2">
        <v>5</v>
      </c>
      <c r="J15" s="2">
        <v>4</v>
      </c>
      <c r="K15" s="2">
        <v>4</v>
      </c>
      <c r="L15" s="2">
        <v>5</v>
      </c>
      <c r="M15" s="2">
        <v>5</v>
      </c>
      <c r="O15" s="2">
        <v>4</v>
      </c>
      <c r="P15" s="2"/>
    </row>
    <row r="16" spans="1:17" x14ac:dyDescent="0.35">
      <c r="A16" s="1" t="s">
        <v>94</v>
      </c>
      <c r="B16" s="1" t="s">
        <v>84</v>
      </c>
      <c r="C16" s="2">
        <v>5</v>
      </c>
      <c r="D16" s="2">
        <v>5</v>
      </c>
      <c r="E16" s="2">
        <v>5</v>
      </c>
      <c r="F16" s="2">
        <v>5</v>
      </c>
      <c r="G16" s="2">
        <v>5</v>
      </c>
      <c r="H16" s="2">
        <v>5</v>
      </c>
      <c r="I16" s="2">
        <v>5</v>
      </c>
      <c r="J16" s="2">
        <v>5</v>
      </c>
      <c r="K16" s="2">
        <v>5</v>
      </c>
      <c r="L16" s="2">
        <v>5</v>
      </c>
      <c r="M16" s="2">
        <v>2</v>
      </c>
      <c r="O16" s="2">
        <v>5</v>
      </c>
      <c r="P16" s="2"/>
    </row>
    <row r="17" spans="1:17" s="11" customFormat="1" ht="13.15" x14ac:dyDescent="0.4">
      <c r="A17" s="9"/>
      <c r="B17" s="9" t="s">
        <v>84</v>
      </c>
      <c r="C17" s="10">
        <f>SUM(C14:C16)*3</f>
        <v>39</v>
      </c>
      <c r="D17" s="10">
        <f>SUM(D14:D16)*2</f>
        <v>26</v>
      </c>
      <c r="E17" s="10">
        <f>SUM(E14:E16)*3</f>
        <v>45</v>
      </c>
      <c r="F17" s="10">
        <f>SUM(F14:F16)*3</f>
        <v>39</v>
      </c>
      <c r="G17" s="10">
        <f>SUM(G14:G16)*3</f>
        <v>42</v>
      </c>
      <c r="H17" s="10">
        <f>SUM(H14:H16)</f>
        <v>14</v>
      </c>
      <c r="I17" s="10">
        <f>SUM(I14:I16)</f>
        <v>14</v>
      </c>
      <c r="J17" s="10">
        <f>SUM(J14:J16)*3</f>
        <v>39</v>
      </c>
      <c r="K17" s="10">
        <f>SUM(K14:K16)</f>
        <v>14</v>
      </c>
      <c r="L17" s="10">
        <f>SUM(L14:L16)</f>
        <v>15</v>
      </c>
      <c r="M17" s="10">
        <f>SUM(M14:M16)</f>
        <v>11</v>
      </c>
      <c r="N17" s="13">
        <f>SUM(C17:M17)</f>
        <v>298</v>
      </c>
      <c r="O17" s="10">
        <f>SUM(O14:O16)</f>
        <v>14</v>
      </c>
      <c r="P17" s="10">
        <f>N17+(O17*3)</f>
        <v>340</v>
      </c>
      <c r="Q17" s="9"/>
    </row>
    <row r="18" spans="1:17" x14ac:dyDescent="0.35">
      <c r="A18" s="1" t="s">
        <v>94</v>
      </c>
      <c r="B18" s="46" t="s">
        <v>129</v>
      </c>
      <c r="C18" s="2">
        <v>4</v>
      </c>
      <c r="D18" s="2">
        <v>5</v>
      </c>
      <c r="E18" s="2">
        <v>3</v>
      </c>
      <c r="F18" s="2">
        <v>5</v>
      </c>
      <c r="G18" s="2">
        <v>4</v>
      </c>
      <c r="H18" s="2">
        <v>3</v>
      </c>
      <c r="I18" s="2">
        <v>3</v>
      </c>
      <c r="J18" s="2">
        <v>3</v>
      </c>
      <c r="K18" s="2">
        <v>4</v>
      </c>
      <c r="L18" s="2">
        <v>4</v>
      </c>
      <c r="M18" s="2">
        <v>4</v>
      </c>
      <c r="O18" s="2">
        <v>4</v>
      </c>
      <c r="P18" s="2"/>
    </row>
    <row r="19" spans="1:17" x14ac:dyDescent="0.35">
      <c r="A19" s="1" t="s">
        <v>78</v>
      </c>
      <c r="B19" s="1" t="s">
        <v>81</v>
      </c>
      <c r="C19" s="2">
        <v>3</v>
      </c>
      <c r="D19" s="2">
        <v>3</v>
      </c>
      <c r="E19" s="2">
        <v>3</v>
      </c>
      <c r="F19" s="2">
        <v>3</v>
      </c>
      <c r="G19" s="2">
        <v>3</v>
      </c>
      <c r="H19" s="2">
        <v>4</v>
      </c>
      <c r="I19" s="2">
        <v>3</v>
      </c>
      <c r="J19" s="2">
        <v>3</v>
      </c>
      <c r="K19" s="2">
        <v>3</v>
      </c>
      <c r="L19" s="2">
        <v>3</v>
      </c>
      <c r="M19" s="2">
        <v>4</v>
      </c>
      <c r="O19" s="2">
        <v>3</v>
      </c>
      <c r="P19" s="2"/>
    </row>
    <row r="20" spans="1:17" x14ac:dyDescent="0.35">
      <c r="A20" s="1" t="s">
        <v>62</v>
      </c>
      <c r="B20" s="1" t="s">
        <v>81</v>
      </c>
      <c r="C20" s="2">
        <v>3</v>
      </c>
      <c r="D20" s="2">
        <v>2</v>
      </c>
      <c r="E20" s="2">
        <v>3</v>
      </c>
      <c r="F20" s="2">
        <v>4</v>
      </c>
      <c r="G20" s="2">
        <v>3</v>
      </c>
      <c r="H20" s="2">
        <v>2</v>
      </c>
      <c r="I20" s="2">
        <v>2</v>
      </c>
      <c r="J20" s="2">
        <v>1</v>
      </c>
      <c r="K20" s="2">
        <v>5</v>
      </c>
      <c r="L20" s="2">
        <v>4</v>
      </c>
      <c r="M20" s="2">
        <v>4</v>
      </c>
      <c r="O20" s="2">
        <v>3</v>
      </c>
      <c r="P20" s="2"/>
      <c r="Q20" s="1" t="s">
        <v>90</v>
      </c>
    </row>
    <row r="21" spans="1:17" s="11" customFormat="1" ht="13.15" x14ac:dyDescent="0.4">
      <c r="A21" s="9"/>
      <c r="B21" s="9" t="s">
        <v>81</v>
      </c>
      <c r="C21" s="10">
        <f>SUM(C18:C20)*3</f>
        <v>30</v>
      </c>
      <c r="D21" s="10">
        <f>SUM(D18:D20)*2</f>
        <v>20</v>
      </c>
      <c r="E21" s="10">
        <f>SUM(E18:E20)*3</f>
        <v>27</v>
      </c>
      <c r="F21" s="10">
        <f>SUM(F18:F20)*3</f>
        <v>36</v>
      </c>
      <c r="G21" s="10">
        <f>SUM(G18:G20)*3</f>
        <v>30</v>
      </c>
      <c r="H21" s="10">
        <f>SUM(H18:H20)</f>
        <v>9</v>
      </c>
      <c r="I21" s="10">
        <f>SUM(I18:I20)</f>
        <v>8</v>
      </c>
      <c r="J21" s="10">
        <f>SUM(J18:J20)*3</f>
        <v>21</v>
      </c>
      <c r="K21" s="10">
        <f>SUM(K18:K20)</f>
        <v>12</v>
      </c>
      <c r="L21" s="10">
        <f>SUM(L18:L20)</f>
        <v>11</v>
      </c>
      <c r="M21" s="10">
        <f>SUM(M18:M20)</f>
        <v>12</v>
      </c>
      <c r="N21" s="13">
        <f>SUM(C21:M21)</f>
        <v>216</v>
      </c>
      <c r="O21" s="10">
        <f>SUM(O18:O20)</f>
        <v>10</v>
      </c>
      <c r="P21" s="10">
        <f>N21+(O21*3)</f>
        <v>246</v>
      </c>
      <c r="Q21" s="9"/>
    </row>
    <row r="22" spans="1:17" x14ac:dyDescent="0.35">
      <c r="A22" s="1" t="s">
        <v>62</v>
      </c>
      <c r="B22" s="1" t="s">
        <v>91</v>
      </c>
      <c r="C22" s="2">
        <v>5</v>
      </c>
      <c r="D22" s="2">
        <v>5</v>
      </c>
      <c r="E22" s="2">
        <v>5</v>
      </c>
      <c r="F22" s="2">
        <v>5</v>
      </c>
      <c r="G22" s="2">
        <v>5</v>
      </c>
      <c r="H22" s="2">
        <v>5</v>
      </c>
      <c r="I22" s="2">
        <v>4</v>
      </c>
      <c r="J22" s="2">
        <v>4</v>
      </c>
      <c r="K22" s="2">
        <v>5</v>
      </c>
      <c r="L22" s="2">
        <v>5</v>
      </c>
      <c r="M22" s="2">
        <v>5</v>
      </c>
      <c r="O22" s="2">
        <v>5</v>
      </c>
      <c r="P22" s="2"/>
      <c r="Q22" s="1" t="s">
        <v>92</v>
      </c>
    </row>
    <row r="23" spans="1:17" x14ac:dyDescent="0.35">
      <c r="A23" s="1" t="s">
        <v>94</v>
      </c>
      <c r="B23" s="46" t="s">
        <v>91</v>
      </c>
      <c r="C23" s="2">
        <v>5</v>
      </c>
      <c r="D23" s="2">
        <v>4</v>
      </c>
      <c r="E23" s="2">
        <v>4</v>
      </c>
      <c r="F23" s="2">
        <v>5</v>
      </c>
      <c r="G23" s="2">
        <v>4</v>
      </c>
      <c r="H23" s="2">
        <v>4</v>
      </c>
      <c r="I23" s="2">
        <v>5</v>
      </c>
      <c r="J23" s="2">
        <v>5</v>
      </c>
      <c r="K23" s="2">
        <v>4</v>
      </c>
      <c r="L23" s="2">
        <v>4</v>
      </c>
      <c r="M23" s="2">
        <v>4</v>
      </c>
      <c r="O23" s="2">
        <v>4</v>
      </c>
      <c r="P23" s="2"/>
    </row>
    <row r="24" spans="1:17" s="11" customFormat="1" ht="13.15" x14ac:dyDescent="0.4">
      <c r="A24" s="1" t="s">
        <v>78</v>
      </c>
      <c r="B24" s="46" t="s">
        <v>91</v>
      </c>
      <c r="C24" s="2">
        <v>3</v>
      </c>
      <c r="D24" s="2">
        <v>3</v>
      </c>
      <c r="E24" s="2">
        <v>3</v>
      </c>
      <c r="F24" s="2">
        <v>3</v>
      </c>
      <c r="G24" s="2">
        <v>2</v>
      </c>
      <c r="H24" s="2">
        <v>3</v>
      </c>
      <c r="I24" s="2">
        <v>3</v>
      </c>
      <c r="J24" s="2">
        <v>2</v>
      </c>
      <c r="K24" s="2">
        <v>3</v>
      </c>
      <c r="L24" s="2">
        <v>3</v>
      </c>
      <c r="M24" s="2">
        <v>4</v>
      </c>
      <c r="N24" s="6"/>
      <c r="O24" s="2">
        <v>3</v>
      </c>
      <c r="P24" s="2"/>
      <c r="Q24" s="1" t="s">
        <v>83</v>
      </c>
    </row>
    <row r="25" spans="1:17" ht="13.15" x14ac:dyDescent="0.4">
      <c r="A25" s="9"/>
      <c r="B25" s="9" t="s">
        <v>91</v>
      </c>
      <c r="C25" s="10">
        <f>SUM(C22:C24)*3</f>
        <v>39</v>
      </c>
      <c r="D25" s="10">
        <f>SUM(D22:D24)*2</f>
        <v>24</v>
      </c>
      <c r="E25" s="10">
        <f>SUM(E22:E24)*3</f>
        <v>36</v>
      </c>
      <c r="F25" s="10">
        <f>SUM(F22:F24)*3</f>
        <v>39</v>
      </c>
      <c r="G25" s="10">
        <f>SUM(G22:G24)*3</f>
        <v>33</v>
      </c>
      <c r="H25" s="10">
        <f>SUM(H22:H24)</f>
        <v>12</v>
      </c>
      <c r="I25" s="10">
        <f>SUM(I22:I24)</f>
        <v>12</v>
      </c>
      <c r="J25" s="10">
        <f>SUM(J22:J24)*3</f>
        <v>33</v>
      </c>
      <c r="K25" s="10">
        <f>SUM(K22:K24)</f>
        <v>12</v>
      </c>
      <c r="L25" s="10">
        <f>SUM(L22:L24)</f>
        <v>12</v>
      </c>
      <c r="M25" s="10">
        <f>SUM(M22:M24)</f>
        <v>13</v>
      </c>
      <c r="N25" s="13">
        <f>SUM(C25:M25)</f>
        <v>265</v>
      </c>
      <c r="O25" s="10">
        <f>SUM(O22:O24)</f>
        <v>12</v>
      </c>
      <c r="P25" s="10">
        <f>N25+(O25*3)</f>
        <v>301</v>
      </c>
      <c r="Q25" s="9"/>
    </row>
    <row r="26" spans="1:17" x14ac:dyDescent="0.35">
      <c r="A26" s="1" t="s">
        <v>31</v>
      </c>
      <c r="B26" s="1" t="s">
        <v>35</v>
      </c>
      <c r="C26" s="2">
        <v>3</v>
      </c>
      <c r="D26" s="2">
        <v>3</v>
      </c>
      <c r="E26" s="2">
        <v>3</v>
      </c>
      <c r="F26" s="2">
        <v>3</v>
      </c>
      <c r="G26" s="2">
        <v>3</v>
      </c>
      <c r="H26" s="2">
        <v>2</v>
      </c>
      <c r="I26" s="2">
        <v>2</v>
      </c>
      <c r="J26" s="2">
        <v>3</v>
      </c>
      <c r="K26" s="2">
        <v>2</v>
      </c>
      <c r="L26" s="2">
        <v>3</v>
      </c>
      <c r="M26" s="2">
        <v>2</v>
      </c>
      <c r="O26" s="2">
        <v>2</v>
      </c>
      <c r="P26" s="2"/>
    </row>
    <row r="27" spans="1:17" x14ac:dyDescent="0.35">
      <c r="A27" s="1" t="s">
        <v>53</v>
      </c>
      <c r="B27" s="46" t="s">
        <v>35</v>
      </c>
      <c r="C27" s="2">
        <v>5</v>
      </c>
      <c r="D27" s="2">
        <v>5</v>
      </c>
      <c r="E27" s="2">
        <v>5</v>
      </c>
      <c r="F27" s="2">
        <v>5</v>
      </c>
      <c r="G27" s="2">
        <v>5</v>
      </c>
      <c r="H27" s="2">
        <v>5</v>
      </c>
      <c r="I27" s="2">
        <v>5</v>
      </c>
      <c r="J27" s="2">
        <v>5</v>
      </c>
      <c r="K27" s="2">
        <v>4</v>
      </c>
      <c r="L27" s="2">
        <v>5</v>
      </c>
      <c r="M27" s="2">
        <v>5</v>
      </c>
      <c r="O27" s="2">
        <v>5</v>
      </c>
      <c r="P27" s="2"/>
      <c r="Q27" s="1" t="s">
        <v>64</v>
      </c>
    </row>
    <row r="28" spans="1:17" x14ac:dyDescent="0.35">
      <c r="A28" s="1" t="s">
        <v>62</v>
      </c>
      <c r="B28" s="1" t="s">
        <v>35</v>
      </c>
      <c r="C28" s="2">
        <v>4</v>
      </c>
      <c r="D28" s="2">
        <v>4</v>
      </c>
      <c r="E28" s="2">
        <v>5</v>
      </c>
      <c r="F28" s="2">
        <v>4</v>
      </c>
      <c r="G28" s="2">
        <v>5</v>
      </c>
      <c r="H28" s="2">
        <v>5</v>
      </c>
      <c r="I28" s="2">
        <v>4</v>
      </c>
      <c r="J28" s="2">
        <v>5</v>
      </c>
      <c r="K28" s="2">
        <v>3</v>
      </c>
      <c r="L28" s="2">
        <v>4</v>
      </c>
      <c r="M28" s="2">
        <v>5</v>
      </c>
      <c r="O28" s="2">
        <v>5</v>
      </c>
      <c r="P28" s="2"/>
      <c r="Q28" s="1" t="s">
        <v>100</v>
      </c>
    </row>
    <row r="29" spans="1:17" s="11" customFormat="1" ht="13.15" x14ac:dyDescent="0.4">
      <c r="A29" s="9"/>
      <c r="B29" s="9" t="s">
        <v>35</v>
      </c>
      <c r="C29" s="10">
        <f>SUM(C26:C28)*3</f>
        <v>36</v>
      </c>
      <c r="D29" s="10">
        <f>SUM(D26:D28)*2</f>
        <v>24</v>
      </c>
      <c r="E29" s="10">
        <f>SUM(E26:E28)*3</f>
        <v>39</v>
      </c>
      <c r="F29" s="10">
        <f>SUM(F26:F28)*3</f>
        <v>36</v>
      </c>
      <c r="G29" s="10">
        <f>SUM(G26:G28)*3</f>
        <v>39</v>
      </c>
      <c r="H29" s="10">
        <f>SUM(H26:H28)</f>
        <v>12</v>
      </c>
      <c r="I29" s="10">
        <f>SUM(I26:I28)</f>
        <v>11</v>
      </c>
      <c r="J29" s="10">
        <f>SUM(J26:J28)*3</f>
        <v>39</v>
      </c>
      <c r="K29" s="10">
        <f>SUM(K26:K28)</f>
        <v>9</v>
      </c>
      <c r="L29" s="10">
        <f>SUM(L26:L28)</f>
        <v>12</v>
      </c>
      <c r="M29" s="10">
        <f>SUM(M26:M28)</f>
        <v>12</v>
      </c>
      <c r="N29" s="13">
        <f>SUM(C29:M29)</f>
        <v>269</v>
      </c>
      <c r="O29" s="10">
        <f>SUM(O26:O28)</f>
        <v>12</v>
      </c>
      <c r="P29" s="10">
        <f>N29+(O29*3)</f>
        <v>305</v>
      </c>
      <c r="Q29" s="9"/>
    </row>
    <row r="30" spans="1:17" x14ac:dyDescent="0.35">
      <c r="A30" s="1" t="s">
        <v>31</v>
      </c>
      <c r="B30" s="1" t="s">
        <v>36</v>
      </c>
      <c r="C30" s="2">
        <v>4</v>
      </c>
      <c r="D30" s="2">
        <v>4</v>
      </c>
      <c r="E30" s="2">
        <v>4</v>
      </c>
      <c r="F30" s="2">
        <v>4</v>
      </c>
      <c r="G30" s="2">
        <v>4</v>
      </c>
      <c r="H30" s="2">
        <v>3</v>
      </c>
      <c r="I30" s="2">
        <v>3</v>
      </c>
      <c r="J30" s="2">
        <v>4</v>
      </c>
      <c r="K30" s="2">
        <v>3</v>
      </c>
      <c r="L30" s="2">
        <v>4</v>
      </c>
      <c r="M30" s="2">
        <v>4</v>
      </c>
      <c r="O30" s="2">
        <v>5</v>
      </c>
      <c r="P30" s="2"/>
    </row>
    <row r="31" spans="1:17" x14ac:dyDescent="0.35">
      <c r="A31" s="1" t="s">
        <v>62</v>
      </c>
      <c r="B31" s="1" t="s">
        <v>36</v>
      </c>
      <c r="C31" s="2">
        <v>5</v>
      </c>
      <c r="D31" s="2">
        <v>4</v>
      </c>
      <c r="E31" s="2">
        <v>5</v>
      </c>
      <c r="F31" s="2">
        <v>5</v>
      </c>
      <c r="G31" s="2">
        <v>5</v>
      </c>
      <c r="H31" s="2">
        <v>4</v>
      </c>
      <c r="I31" s="2">
        <v>4</v>
      </c>
      <c r="J31" s="2">
        <v>5</v>
      </c>
      <c r="K31" s="2">
        <v>4</v>
      </c>
      <c r="L31" s="2">
        <v>5</v>
      </c>
      <c r="M31" s="2">
        <v>5</v>
      </c>
      <c r="O31" s="2">
        <v>5</v>
      </c>
      <c r="P31" s="2"/>
      <c r="Q31" s="1" t="s">
        <v>93</v>
      </c>
    </row>
    <row r="32" spans="1:17" x14ac:dyDescent="0.35">
      <c r="A32" s="1" t="s">
        <v>94</v>
      </c>
      <c r="B32" s="1" t="s">
        <v>36</v>
      </c>
      <c r="C32" s="2">
        <v>5</v>
      </c>
      <c r="D32" s="2">
        <v>5</v>
      </c>
      <c r="E32" s="2">
        <v>5</v>
      </c>
      <c r="F32" s="2">
        <v>5</v>
      </c>
      <c r="G32" s="2">
        <v>4</v>
      </c>
      <c r="H32" s="2">
        <v>5</v>
      </c>
      <c r="I32" s="2">
        <v>5</v>
      </c>
      <c r="J32" s="2">
        <v>4</v>
      </c>
      <c r="K32" s="2">
        <v>5</v>
      </c>
      <c r="L32" s="2">
        <v>5</v>
      </c>
      <c r="M32" s="2">
        <v>4</v>
      </c>
      <c r="O32" s="2">
        <v>5</v>
      </c>
      <c r="P32" s="2"/>
    </row>
    <row r="33" spans="1:17" s="11" customFormat="1" ht="13.15" x14ac:dyDescent="0.4">
      <c r="A33" s="9"/>
      <c r="B33" s="9" t="s">
        <v>36</v>
      </c>
      <c r="C33" s="10">
        <f>SUM(C30:C32)*3</f>
        <v>42</v>
      </c>
      <c r="D33" s="10">
        <f>SUM(D30:D32)*2</f>
        <v>26</v>
      </c>
      <c r="E33" s="10">
        <f>SUM(E30:E32)*3</f>
        <v>42</v>
      </c>
      <c r="F33" s="10">
        <f>SUM(F30:F32)*3</f>
        <v>42</v>
      </c>
      <c r="G33" s="10">
        <f>SUM(G30:G32)*3</f>
        <v>39</v>
      </c>
      <c r="H33" s="10">
        <f>SUM(H30:H32)</f>
        <v>12</v>
      </c>
      <c r="I33" s="10">
        <f>SUM(I30:I32)</f>
        <v>12</v>
      </c>
      <c r="J33" s="10">
        <f>SUM(J30:J32)*3</f>
        <v>39</v>
      </c>
      <c r="K33" s="10">
        <f>SUM(K30:K32)</f>
        <v>12</v>
      </c>
      <c r="L33" s="10">
        <f>SUM(L30:L32)</f>
        <v>14</v>
      </c>
      <c r="M33" s="10">
        <f>SUM(M30:M32)</f>
        <v>13</v>
      </c>
      <c r="N33" s="13">
        <f>SUM(C33:M33)</f>
        <v>293</v>
      </c>
      <c r="O33" s="10">
        <f>SUM(O30:O32)</f>
        <v>15</v>
      </c>
      <c r="P33" s="10">
        <f>N33+(O33*3)</f>
        <v>338</v>
      </c>
      <c r="Q33" s="9"/>
    </row>
    <row r="34" spans="1:17" x14ac:dyDescent="0.35">
      <c r="A34" s="1" t="s">
        <v>18</v>
      </c>
      <c r="B34" s="1" t="s">
        <v>19</v>
      </c>
      <c r="C34" s="2">
        <v>3</v>
      </c>
      <c r="D34" s="2">
        <v>3</v>
      </c>
      <c r="E34" s="2">
        <v>5</v>
      </c>
      <c r="F34" s="2">
        <v>5</v>
      </c>
      <c r="G34" s="2">
        <v>3</v>
      </c>
      <c r="H34" s="2">
        <v>2</v>
      </c>
      <c r="I34" s="2">
        <v>3</v>
      </c>
      <c r="J34" s="2">
        <v>3</v>
      </c>
      <c r="K34" s="2">
        <v>3</v>
      </c>
      <c r="L34" s="2">
        <v>4</v>
      </c>
      <c r="M34" s="2">
        <v>3</v>
      </c>
      <c r="O34" s="2">
        <v>3</v>
      </c>
      <c r="P34" s="2"/>
      <c r="Q34" s="1" t="s">
        <v>20</v>
      </c>
    </row>
    <row r="35" spans="1:17" x14ac:dyDescent="0.35">
      <c r="A35" s="1" t="s">
        <v>53</v>
      </c>
      <c r="B35" s="1" t="s">
        <v>19</v>
      </c>
      <c r="C35" s="2">
        <v>3</v>
      </c>
      <c r="D35" s="2">
        <v>3</v>
      </c>
      <c r="E35" s="2">
        <v>4</v>
      </c>
      <c r="F35" s="2">
        <v>3</v>
      </c>
      <c r="G35" s="2">
        <v>3</v>
      </c>
      <c r="H35" s="2">
        <v>2</v>
      </c>
      <c r="I35" s="2">
        <v>2</v>
      </c>
      <c r="J35" s="2">
        <v>2</v>
      </c>
      <c r="K35" s="2">
        <v>2</v>
      </c>
      <c r="L35" s="2">
        <v>4</v>
      </c>
      <c r="M35" s="2">
        <v>3</v>
      </c>
      <c r="O35" s="2">
        <v>3</v>
      </c>
      <c r="P35" s="2"/>
      <c r="Q35" s="1" t="s">
        <v>54</v>
      </c>
    </row>
    <row r="36" spans="1:17" x14ac:dyDescent="0.35">
      <c r="A36" s="1" t="s">
        <v>62</v>
      </c>
      <c r="B36" s="1" t="s">
        <v>19</v>
      </c>
      <c r="C36" s="2">
        <v>3</v>
      </c>
      <c r="D36" s="2">
        <v>2</v>
      </c>
      <c r="E36" s="2">
        <v>3</v>
      </c>
      <c r="F36" s="2">
        <v>2</v>
      </c>
      <c r="G36" s="2">
        <v>2</v>
      </c>
      <c r="H36" s="2">
        <v>2</v>
      </c>
      <c r="I36" s="2">
        <v>3</v>
      </c>
      <c r="J36" s="2">
        <v>1</v>
      </c>
      <c r="K36" s="2">
        <v>3</v>
      </c>
      <c r="L36" s="2">
        <v>4</v>
      </c>
      <c r="M36" s="2">
        <v>2</v>
      </c>
      <c r="O36" s="2">
        <v>1</v>
      </c>
      <c r="P36" s="2"/>
      <c r="Q36" s="1" t="s">
        <v>75</v>
      </c>
    </row>
    <row r="37" spans="1:17" s="11" customFormat="1" ht="13.15" x14ac:dyDescent="0.4">
      <c r="A37" s="9"/>
      <c r="B37" s="9" t="s">
        <v>19</v>
      </c>
      <c r="C37" s="10">
        <f>SUM(C34:C36)*3</f>
        <v>27</v>
      </c>
      <c r="D37" s="10">
        <f>SUM(D34:D36)*2</f>
        <v>16</v>
      </c>
      <c r="E37" s="10">
        <f>SUM(E34:E36)*3</f>
        <v>36</v>
      </c>
      <c r="F37" s="10">
        <f>SUM(F34:F36)*3</f>
        <v>30</v>
      </c>
      <c r="G37" s="10">
        <f>SUM(G34:G36)*3</f>
        <v>24</v>
      </c>
      <c r="H37" s="10">
        <f>SUM(H34:H36)</f>
        <v>6</v>
      </c>
      <c r="I37" s="10">
        <f>SUM(I34:I36)</f>
        <v>8</v>
      </c>
      <c r="J37" s="10">
        <f>SUM(J34:J36)*3</f>
        <v>18</v>
      </c>
      <c r="K37" s="10">
        <f>SUM(K34:K36)</f>
        <v>8</v>
      </c>
      <c r="L37" s="10">
        <f>SUM(L34:L36)</f>
        <v>12</v>
      </c>
      <c r="M37" s="10">
        <f>SUM(M34:M36)</f>
        <v>8</v>
      </c>
      <c r="N37" s="13">
        <f>SUM(C37:M37)</f>
        <v>193</v>
      </c>
      <c r="O37" s="10">
        <f>SUM(O34:O36)</f>
        <v>7</v>
      </c>
      <c r="P37" s="10">
        <f>N37+(O37*3)</f>
        <v>214</v>
      </c>
      <c r="Q37" s="9"/>
    </row>
    <row r="38" spans="1:17" x14ac:dyDescent="0.35">
      <c r="A38" s="1" t="s">
        <v>3</v>
      </c>
      <c r="B38" s="46" t="s">
        <v>73</v>
      </c>
      <c r="C38" s="2">
        <v>5</v>
      </c>
      <c r="D38" s="2">
        <v>5</v>
      </c>
      <c r="E38" s="2">
        <v>5</v>
      </c>
      <c r="F38" s="2">
        <v>5</v>
      </c>
      <c r="G38" s="2">
        <v>5</v>
      </c>
      <c r="H38" s="2">
        <v>5</v>
      </c>
      <c r="I38" s="2">
        <v>5</v>
      </c>
      <c r="J38" s="2">
        <v>5</v>
      </c>
      <c r="K38" s="2">
        <v>5</v>
      </c>
      <c r="L38" s="2">
        <v>5</v>
      </c>
      <c r="M38" s="2">
        <v>5</v>
      </c>
      <c r="O38" s="2">
        <v>5</v>
      </c>
      <c r="P38" s="2"/>
      <c r="Q38" s="1" t="s">
        <v>17</v>
      </c>
    </row>
    <row r="39" spans="1:17" x14ac:dyDescent="0.35">
      <c r="A39" s="1" t="s">
        <v>31</v>
      </c>
      <c r="B39" s="46" t="s">
        <v>73</v>
      </c>
      <c r="C39" s="2">
        <v>3</v>
      </c>
      <c r="D39" s="2">
        <v>3</v>
      </c>
      <c r="E39" s="2">
        <v>3</v>
      </c>
      <c r="F39" s="2">
        <v>3</v>
      </c>
      <c r="G39" s="2">
        <v>3</v>
      </c>
      <c r="H39" s="2">
        <v>2</v>
      </c>
      <c r="I39" s="2">
        <v>3</v>
      </c>
      <c r="J39" s="2">
        <v>3</v>
      </c>
      <c r="K39" s="2">
        <v>3</v>
      </c>
      <c r="L39" s="2">
        <v>3</v>
      </c>
      <c r="M39" s="2">
        <v>3</v>
      </c>
      <c r="O39" s="2">
        <v>3</v>
      </c>
      <c r="P39" s="2"/>
    </row>
    <row r="40" spans="1:17" x14ac:dyDescent="0.35">
      <c r="A40" s="1" t="s">
        <v>62</v>
      </c>
      <c r="B40" s="1" t="s">
        <v>73</v>
      </c>
      <c r="C40" s="2">
        <v>5</v>
      </c>
      <c r="D40" s="2">
        <v>5</v>
      </c>
      <c r="E40" s="2">
        <v>5</v>
      </c>
      <c r="F40" s="2">
        <v>5</v>
      </c>
      <c r="G40" s="2">
        <v>5</v>
      </c>
      <c r="H40" s="2">
        <v>5</v>
      </c>
      <c r="I40" s="2">
        <v>4</v>
      </c>
      <c r="J40" s="2">
        <v>5</v>
      </c>
      <c r="K40" s="2">
        <v>4</v>
      </c>
      <c r="L40" s="2">
        <v>4</v>
      </c>
      <c r="M40" s="2">
        <v>5</v>
      </c>
      <c r="O40" s="2">
        <v>4</v>
      </c>
      <c r="P40" s="2"/>
      <c r="Q40" s="1" t="s">
        <v>74</v>
      </c>
    </row>
    <row r="41" spans="1:17" s="11" customFormat="1" ht="13.15" x14ac:dyDescent="0.4">
      <c r="A41" s="9"/>
      <c r="B41" s="9" t="s">
        <v>73</v>
      </c>
      <c r="C41" s="10">
        <f>SUM(C38:C40)*3</f>
        <v>39</v>
      </c>
      <c r="D41" s="10">
        <f>SUM(D38:D40)*2</f>
        <v>26</v>
      </c>
      <c r="E41" s="10">
        <f>SUM(E38:E40)*3</f>
        <v>39</v>
      </c>
      <c r="F41" s="10">
        <f>SUM(F38:F40)*3</f>
        <v>39</v>
      </c>
      <c r="G41" s="10">
        <f>SUM(G38:G40)*3</f>
        <v>39</v>
      </c>
      <c r="H41" s="10">
        <f>SUM(H38:H40)</f>
        <v>12</v>
      </c>
      <c r="I41" s="10">
        <f>SUM(I38:I40)</f>
        <v>12</v>
      </c>
      <c r="J41" s="10">
        <f>SUM(J38:J40)*3</f>
        <v>39</v>
      </c>
      <c r="K41" s="10">
        <f>SUM(K38:K40)</f>
        <v>12</v>
      </c>
      <c r="L41" s="10">
        <f>SUM(L38:L40)</f>
        <v>12</v>
      </c>
      <c r="M41" s="10">
        <f>SUM(M38:M40)</f>
        <v>13</v>
      </c>
      <c r="N41" s="13">
        <f>SUM(C41:M41)</f>
        <v>282</v>
      </c>
      <c r="O41" s="10">
        <f>SUM(O38:O40)</f>
        <v>12</v>
      </c>
      <c r="P41" s="10">
        <f>N41+(O41*3)</f>
        <v>318</v>
      </c>
      <c r="Q41" s="9"/>
    </row>
    <row r="42" spans="1:17" x14ac:dyDescent="0.35">
      <c r="A42" s="1" t="s">
        <v>3</v>
      </c>
      <c r="B42" s="46" t="s">
        <v>40</v>
      </c>
      <c r="C42" s="2">
        <v>5</v>
      </c>
      <c r="D42" s="2">
        <v>5</v>
      </c>
      <c r="E42" s="2">
        <v>5</v>
      </c>
      <c r="F42" s="2">
        <v>4</v>
      </c>
      <c r="G42" s="2">
        <v>4</v>
      </c>
      <c r="H42" s="2">
        <v>2</v>
      </c>
      <c r="I42" s="2">
        <v>2</v>
      </c>
      <c r="J42" s="2">
        <v>5</v>
      </c>
      <c r="K42" s="2">
        <v>5</v>
      </c>
      <c r="L42" s="2">
        <v>4</v>
      </c>
      <c r="M42" s="2">
        <v>3</v>
      </c>
      <c r="O42" s="2">
        <v>5</v>
      </c>
      <c r="P42" s="2"/>
      <c r="Q42" s="1" t="s">
        <v>5</v>
      </c>
    </row>
    <row r="43" spans="1:17" x14ac:dyDescent="0.35">
      <c r="A43" s="1" t="s">
        <v>39</v>
      </c>
      <c r="B43" s="1" t="s">
        <v>40</v>
      </c>
      <c r="C43" s="2">
        <v>5</v>
      </c>
      <c r="D43" s="2">
        <v>5</v>
      </c>
      <c r="E43" s="2">
        <v>5</v>
      </c>
      <c r="F43" s="2">
        <v>4</v>
      </c>
      <c r="G43" s="2">
        <v>4</v>
      </c>
      <c r="H43" s="2">
        <v>4</v>
      </c>
      <c r="I43" s="2">
        <v>3</v>
      </c>
      <c r="J43" s="2">
        <v>4</v>
      </c>
      <c r="K43" s="2">
        <v>4</v>
      </c>
      <c r="L43" s="2">
        <v>5</v>
      </c>
      <c r="M43" s="2">
        <v>3</v>
      </c>
      <c r="O43" s="2">
        <v>4</v>
      </c>
      <c r="P43" s="2"/>
      <c r="Q43" s="1" t="s">
        <v>41</v>
      </c>
    </row>
    <row r="44" spans="1:17" x14ac:dyDescent="0.35">
      <c r="A44" s="1" t="s">
        <v>62</v>
      </c>
      <c r="B44" s="1" t="s">
        <v>40</v>
      </c>
      <c r="C44" s="2">
        <v>4</v>
      </c>
      <c r="D44" s="2">
        <v>3</v>
      </c>
      <c r="E44" s="2">
        <v>5</v>
      </c>
      <c r="F44" s="2">
        <v>3</v>
      </c>
      <c r="G44" s="2">
        <v>3</v>
      </c>
      <c r="H44" s="2">
        <v>2</v>
      </c>
      <c r="I44" s="2">
        <v>2</v>
      </c>
      <c r="J44" s="2">
        <v>3</v>
      </c>
      <c r="K44" s="2">
        <v>4</v>
      </c>
      <c r="L44" s="2">
        <v>3</v>
      </c>
      <c r="M44" s="2">
        <v>4</v>
      </c>
      <c r="O44" s="2">
        <v>3</v>
      </c>
      <c r="P44" s="2"/>
      <c r="Q44" s="1" t="s">
        <v>65</v>
      </c>
    </row>
    <row r="45" spans="1:17" s="11" customFormat="1" ht="13.15" x14ac:dyDescent="0.4">
      <c r="A45" s="9"/>
      <c r="B45" s="9" t="s">
        <v>40</v>
      </c>
      <c r="C45" s="10">
        <f>SUM(C42:C44)*3</f>
        <v>42</v>
      </c>
      <c r="D45" s="10">
        <f>SUM(D42:D44)*2</f>
        <v>26</v>
      </c>
      <c r="E45" s="10">
        <f>SUM(E42:E44)*3</f>
        <v>45</v>
      </c>
      <c r="F45" s="10">
        <f>SUM(F42:F44)*3</f>
        <v>33</v>
      </c>
      <c r="G45" s="10">
        <f>SUM(G42:G44)*3</f>
        <v>33</v>
      </c>
      <c r="H45" s="10">
        <f>SUM(H42:H44)</f>
        <v>8</v>
      </c>
      <c r="I45" s="10">
        <f>SUM(I42:I44)</f>
        <v>7</v>
      </c>
      <c r="J45" s="10">
        <f>SUM(J42:J44)*3</f>
        <v>36</v>
      </c>
      <c r="K45" s="10">
        <f>SUM(K42:K44)</f>
        <v>13</v>
      </c>
      <c r="L45" s="10">
        <f>SUM(L42:L44)</f>
        <v>12</v>
      </c>
      <c r="M45" s="10">
        <f>SUM(M42:M44)</f>
        <v>10</v>
      </c>
      <c r="N45" s="13">
        <f>SUM(C45:M45)</f>
        <v>265</v>
      </c>
      <c r="O45" s="10">
        <f>SUM(O42:O44)</f>
        <v>12</v>
      </c>
      <c r="P45" s="10">
        <f>N45+(O45*3)</f>
        <v>301</v>
      </c>
      <c r="Q45" s="9"/>
    </row>
    <row r="46" spans="1:17" x14ac:dyDescent="0.35">
      <c r="A46" s="1" t="s">
        <v>3</v>
      </c>
      <c r="B46" s="1" t="s">
        <v>10</v>
      </c>
      <c r="C46" s="2">
        <v>4</v>
      </c>
      <c r="D46" s="2">
        <v>4</v>
      </c>
      <c r="E46" s="2">
        <v>5</v>
      </c>
      <c r="F46" s="2">
        <v>5</v>
      </c>
      <c r="G46" s="2">
        <v>5</v>
      </c>
      <c r="H46" s="2">
        <v>5</v>
      </c>
      <c r="I46" s="2">
        <v>4</v>
      </c>
      <c r="J46" s="2">
        <v>5</v>
      </c>
      <c r="K46" s="2">
        <v>5</v>
      </c>
      <c r="L46" s="2">
        <v>5</v>
      </c>
      <c r="M46" s="2">
        <v>4</v>
      </c>
      <c r="O46" s="2">
        <v>5</v>
      </c>
      <c r="P46" s="2"/>
      <c r="Q46" s="1" t="s">
        <v>11</v>
      </c>
    </row>
    <row r="47" spans="1:17" x14ac:dyDescent="0.35">
      <c r="A47" s="1" t="s">
        <v>39</v>
      </c>
      <c r="B47" s="1" t="s">
        <v>10</v>
      </c>
      <c r="C47" s="2">
        <v>5</v>
      </c>
      <c r="D47" s="2">
        <v>5</v>
      </c>
      <c r="E47" s="2">
        <v>5</v>
      </c>
      <c r="F47" s="2">
        <v>5</v>
      </c>
      <c r="G47" s="2">
        <v>5</v>
      </c>
      <c r="H47" s="2">
        <v>5</v>
      </c>
      <c r="I47" s="2">
        <v>5</v>
      </c>
      <c r="J47" s="2">
        <v>5</v>
      </c>
      <c r="K47" s="2">
        <v>4</v>
      </c>
      <c r="L47" s="2">
        <v>5</v>
      </c>
      <c r="M47" s="2">
        <v>5</v>
      </c>
      <c r="O47" s="2">
        <v>5</v>
      </c>
      <c r="P47" s="2"/>
      <c r="Q47" s="1" t="s">
        <v>45</v>
      </c>
    </row>
    <row r="48" spans="1:17" x14ac:dyDescent="0.35">
      <c r="A48" s="1" t="s">
        <v>62</v>
      </c>
      <c r="B48" s="1" t="s">
        <v>10</v>
      </c>
      <c r="C48" s="2">
        <v>5</v>
      </c>
      <c r="D48" s="2">
        <v>4</v>
      </c>
      <c r="E48" s="2">
        <v>5</v>
      </c>
      <c r="F48" s="2">
        <v>5</v>
      </c>
      <c r="G48" s="2">
        <v>5</v>
      </c>
      <c r="H48" s="2">
        <v>5</v>
      </c>
      <c r="I48" s="2">
        <v>5</v>
      </c>
      <c r="J48" s="2">
        <v>4</v>
      </c>
      <c r="K48" s="2">
        <v>5</v>
      </c>
      <c r="L48" s="2">
        <v>5</v>
      </c>
      <c r="M48" s="2">
        <v>5</v>
      </c>
      <c r="O48" s="2">
        <v>5</v>
      </c>
      <c r="P48" s="2"/>
      <c r="Q48" s="1" t="s">
        <v>69</v>
      </c>
    </row>
    <row r="49" spans="1:17" s="11" customFormat="1" ht="13.15" x14ac:dyDescent="0.4">
      <c r="A49" s="9"/>
      <c r="B49" s="9" t="s">
        <v>10</v>
      </c>
      <c r="C49" s="10">
        <f>SUM(C46:C48)*3</f>
        <v>42</v>
      </c>
      <c r="D49" s="10">
        <f>SUM(D46:D48)*2</f>
        <v>26</v>
      </c>
      <c r="E49" s="10">
        <f>SUM(E46:E48)*3</f>
        <v>45</v>
      </c>
      <c r="F49" s="10">
        <f>SUM(F46:F48)*3</f>
        <v>45</v>
      </c>
      <c r="G49" s="10">
        <f>SUM(G46:G48)*3</f>
        <v>45</v>
      </c>
      <c r="H49" s="10">
        <f>SUM(H46:H48)</f>
        <v>15</v>
      </c>
      <c r="I49" s="10">
        <f>SUM(I46:I48)</f>
        <v>14</v>
      </c>
      <c r="J49" s="10">
        <f>SUM(J46:J48)*3</f>
        <v>42</v>
      </c>
      <c r="K49" s="10">
        <f>SUM(K46:K48)</f>
        <v>14</v>
      </c>
      <c r="L49" s="10">
        <f>SUM(L46:L48)</f>
        <v>15</v>
      </c>
      <c r="M49" s="10">
        <f>SUM(M46:M48)</f>
        <v>14</v>
      </c>
      <c r="N49" s="13">
        <f>SUM(C49:M49)</f>
        <v>317</v>
      </c>
      <c r="O49" s="10">
        <f>SUM(O46:O48)</f>
        <v>15</v>
      </c>
      <c r="P49" s="10">
        <f>N49+(O49*3)</f>
        <v>362</v>
      </c>
      <c r="Q49" s="9"/>
    </row>
    <row r="50" spans="1:17" x14ac:dyDescent="0.35">
      <c r="A50" s="1" t="s">
        <v>78</v>
      </c>
      <c r="B50" s="1" t="s">
        <v>79</v>
      </c>
      <c r="C50" s="2">
        <v>3</v>
      </c>
      <c r="D50" s="2">
        <v>3</v>
      </c>
      <c r="E50" s="2">
        <v>3</v>
      </c>
      <c r="F50" s="2">
        <v>4</v>
      </c>
      <c r="G50" s="2">
        <v>2</v>
      </c>
      <c r="H50" s="2">
        <v>3</v>
      </c>
      <c r="I50" s="2">
        <v>3</v>
      </c>
      <c r="J50" s="2">
        <v>3</v>
      </c>
      <c r="K50" s="2">
        <v>4</v>
      </c>
      <c r="L50" s="2">
        <v>3</v>
      </c>
      <c r="M50" s="2">
        <v>3</v>
      </c>
      <c r="O50" s="2">
        <v>3</v>
      </c>
      <c r="P50" s="2"/>
    </row>
    <row r="51" spans="1:17" x14ac:dyDescent="0.35">
      <c r="A51" s="1" t="s">
        <v>62</v>
      </c>
      <c r="B51" s="1" t="s">
        <v>79</v>
      </c>
      <c r="C51" s="2">
        <v>5</v>
      </c>
      <c r="D51" s="2">
        <v>5</v>
      </c>
      <c r="E51" s="2">
        <v>5</v>
      </c>
      <c r="F51" s="2">
        <v>4</v>
      </c>
      <c r="G51" s="2">
        <v>3</v>
      </c>
      <c r="H51" s="2">
        <v>3</v>
      </c>
      <c r="I51" s="2">
        <v>3</v>
      </c>
      <c r="J51" s="2">
        <v>3</v>
      </c>
      <c r="K51" s="2">
        <v>5</v>
      </c>
      <c r="L51" s="2">
        <v>5</v>
      </c>
      <c r="M51" s="2">
        <v>4</v>
      </c>
      <c r="O51" s="2">
        <v>3</v>
      </c>
      <c r="P51" s="2"/>
      <c r="Q51" s="1" t="s">
        <v>88</v>
      </c>
    </row>
    <row r="52" spans="1:17" x14ac:dyDescent="0.35">
      <c r="A52" s="1" t="s">
        <v>94</v>
      </c>
      <c r="B52" s="1" t="s">
        <v>96</v>
      </c>
      <c r="C52" s="2">
        <v>5</v>
      </c>
      <c r="D52" s="2">
        <v>4</v>
      </c>
      <c r="E52" s="2">
        <v>4</v>
      </c>
      <c r="F52" s="2">
        <v>4</v>
      </c>
      <c r="G52" s="2">
        <v>5</v>
      </c>
      <c r="H52" s="2">
        <v>3</v>
      </c>
      <c r="I52" s="2">
        <v>4</v>
      </c>
      <c r="J52" s="2">
        <v>5</v>
      </c>
      <c r="K52" s="2">
        <v>4</v>
      </c>
      <c r="L52" s="2">
        <v>5</v>
      </c>
      <c r="M52" s="2">
        <v>4</v>
      </c>
      <c r="O52" s="2">
        <v>4</v>
      </c>
      <c r="P52" s="2"/>
    </row>
    <row r="53" spans="1:17" s="11" customFormat="1" ht="13.15" x14ac:dyDescent="0.4">
      <c r="A53" s="9"/>
      <c r="B53" s="9" t="s">
        <v>79</v>
      </c>
      <c r="C53" s="10">
        <f>SUM(C50:C52)*3</f>
        <v>39</v>
      </c>
      <c r="D53" s="10">
        <f>SUM(D50:D52)*2</f>
        <v>24</v>
      </c>
      <c r="E53" s="10">
        <f>SUM(E50:E52)*3</f>
        <v>36</v>
      </c>
      <c r="F53" s="10">
        <f>SUM(F50:F52)*3</f>
        <v>36</v>
      </c>
      <c r="G53" s="10">
        <f>SUM(G50:G52)*3</f>
        <v>30</v>
      </c>
      <c r="H53" s="10">
        <f>SUM(H50:H52)</f>
        <v>9</v>
      </c>
      <c r="I53" s="10">
        <f>SUM(I50:I52)</f>
        <v>10</v>
      </c>
      <c r="J53" s="10">
        <f>SUM(J50:J52)*3</f>
        <v>33</v>
      </c>
      <c r="K53" s="10">
        <f>SUM(K50:K52)</f>
        <v>13</v>
      </c>
      <c r="L53" s="10">
        <f>SUM(L50:L52)</f>
        <v>13</v>
      </c>
      <c r="M53" s="10">
        <f>SUM(M50:M52)</f>
        <v>11</v>
      </c>
      <c r="N53" s="13">
        <f>SUM(C53:M53)</f>
        <v>254</v>
      </c>
      <c r="O53" s="10">
        <f>SUM(O50:O52)</f>
        <v>10</v>
      </c>
      <c r="P53" s="10">
        <f>N53+(O53*3)</f>
        <v>284</v>
      </c>
      <c r="Q53" s="9"/>
    </row>
    <row r="54" spans="1:17" x14ac:dyDescent="0.35">
      <c r="A54" s="1" t="s">
        <v>31</v>
      </c>
      <c r="B54" s="1" t="s">
        <v>34</v>
      </c>
      <c r="C54" s="2">
        <v>3</v>
      </c>
      <c r="D54" s="2">
        <v>3</v>
      </c>
      <c r="E54" s="2">
        <v>3</v>
      </c>
      <c r="F54" s="2">
        <v>2</v>
      </c>
      <c r="G54" s="2">
        <v>3</v>
      </c>
      <c r="H54" s="2">
        <v>2</v>
      </c>
      <c r="I54" s="2">
        <v>3</v>
      </c>
      <c r="J54" s="2">
        <v>3</v>
      </c>
      <c r="K54" s="2">
        <v>2</v>
      </c>
      <c r="L54" s="2">
        <v>2</v>
      </c>
      <c r="M54" s="2">
        <v>2</v>
      </c>
      <c r="O54" s="2">
        <v>2</v>
      </c>
      <c r="P54" s="2"/>
    </row>
    <row r="55" spans="1:17" x14ac:dyDescent="0.35">
      <c r="A55" s="1" t="s">
        <v>18</v>
      </c>
      <c r="B55" s="46" t="s">
        <v>34</v>
      </c>
      <c r="C55" s="2">
        <v>5</v>
      </c>
      <c r="D55" s="2">
        <v>4</v>
      </c>
      <c r="E55" s="2">
        <v>5</v>
      </c>
      <c r="F55" s="2">
        <v>4</v>
      </c>
      <c r="G55" s="2">
        <v>5</v>
      </c>
      <c r="H55" s="2">
        <v>4</v>
      </c>
      <c r="I55" s="2">
        <v>5</v>
      </c>
      <c r="J55" s="2">
        <v>5</v>
      </c>
      <c r="K55" s="2">
        <v>5</v>
      </c>
      <c r="L55" s="2">
        <v>4</v>
      </c>
      <c r="M55" s="2">
        <v>4</v>
      </c>
      <c r="O55" s="2">
        <v>5</v>
      </c>
      <c r="P55" s="2"/>
      <c r="Q55" s="1" t="s">
        <v>52</v>
      </c>
    </row>
    <row r="56" spans="1:17" x14ac:dyDescent="0.35">
      <c r="A56" s="1" t="s">
        <v>62</v>
      </c>
      <c r="B56" s="1" t="s">
        <v>34</v>
      </c>
      <c r="C56" s="2">
        <v>5</v>
      </c>
      <c r="D56" s="2">
        <v>5</v>
      </c>
      <c r="E56" s="2">
        <v>5</v>
      </c>
      <c r="F56" s="2">
        <v>4</v>
      </c>
      <c r="G56" s="2">
        <v>4</v>
      </c>
      <c r="H56" s="2">
        <v>4</v>
      </c>
      <c r="I56" s="2">
        <v>4</v>
      </c>
      <c r="J56" s="2">
        <v>4</v>
      </c>
      <c r="K56" s="2">
        <v>4</v>
      </c>
      <c r="L56" s="2">
        <v>3</v>
      </c>
      <c r="M56" s="2">
        <v>3</v>
      </c>
      <c r="O56" s="2">
        <v>4</v>
      </c>
      <c r="P56" s="2"/>
      <c r="Q56" s="1" t="s">
        <v>99</v>
      </c>
    </row>
    <row r="57" spans="1:17" s="11" customFormat="1" ht="13.15" x14ac:dyDescent="0.4">
      <c r="A57" s="9"/>
      <c r="B57" s="9" t="s">
        <v>34</v>
      </c>
      <c r="C57" s="10">
        <f>SUM(C54:C56)*3</f>
        <v>39</v>
      </c>
      <c r="D57" s="10">
        <f>SUM(D54:D56)*2</f>
        <v>24</v>
      </c>
      <c r="E57" s="10">
        <f>SUM(E54:E56)*3</f>
        <v>39</v>
      </c>
      <c r="F57" s="10">
        <f>SUM(F54:F56)*3</f>
        <v>30</v>
      </c>
      <c r="G57" s="10">
        <f>SUM(G54:G56)*3</f>
        <v>36</v>
      </c>
      <c r="H57" s="10">
        <f>SUM(H54:H56)</f>
        <v>10</v>
      </c>
      <c r="I57" s="10">
        <f>SUM(I54:I56)</f>
        <v>12</v>
      </c>
      <c r="J57" s="10">
        <f>SUM(J54:J56)*3</f>
        <v>36</v>
      </c>
      <c r="K57" s="10">
        <f>SUM(K54:K56)</f>
        <v>11</v>
      </c>
      <c r="L57" s="10">
        <f>SUM(L54:L56)</f>
        <v>9</v>
      </c>
      <c r="M57" s="10">
        <f>SUM(M54:M56)</f>
        <v>9</v>
      </c>
      <c r="N57" s="13">
        <f>SUM(C57:M57)</f>
        <v>255</v>
      </c>
      <c r="O57" s="10">
        <f>SUM(O54:O56)</f>
        <v>11</v>
      </c>
      <c r="P57" s="10">
        <f>N57+(O57*3)</f>
        <v>288</v>
      </c>
      <c r="Q57" s="9"/>
    </row>
    <row r="58" spans="1:17" x14ac:dyDescent="0.35">
      <c r="A58" s="1" t="s">
        <v>62</v>
      </c>
      <c r="B58" s="1" t="s">
        <v>66</v>
      </c>
      <c r="C58" s="2">
        <v>5</v>
      </c>
      <c r="D58" s="2">
        <v>5</v>
      </c>
      <c r="E58" s="2">
        <v>5</v>
      </c>
      <c r="F58" s="2">
        <v>3</v>
      </c>
      <c r="G58" s="2">
        <v>4</v>
      </c>
      <c r="H58" s="2">
        <v>2</v>
      </c>
      <c r="I58" s="2">
        <v>2</v>
      </c>
      <c r="J58" s="2">
        <v>2</v>
      </c>
      <c r="K58" s="2">
        <v>2</v>
      </c>
      <c r="L58" s="2">
        <v>3</v>
      </c>
      <c r="M58" s="2">
        <v>4</v>
      </c>
      <c r="O58" s="2">
        <v>4</v>
      </c>
      <c r="P58" s="2"/>
      <c r="Q58" s="1" t="s">
        <v>67</v>
      </c>
    </row>
    <row r="59" spans="1:17" x14ac:dyDescent="0.35">
      <c r="A59" s="1" t="s">
        <v>39</v>
      </c>
      <c r="B59" s="1" t="s">
        <v>42</v>
      </c>
      <c r="C59" s="2">
        <v>5</v>
      </c>
      <c r="D59" s="2">
        <v>5</v>
      </c>
      <c r="E59" s="2">
        <v>5</v>
      </c>
      <c r="F59" s="2">
        <v>4</v>
      </c>
      <c r="G59" s="2">
        <v>4</v>
      </c>
      <c r="H59" s="2">
        <v>4</v>
      </c>
      <c r="I59" s="2">
        <v>3</v>
      </c>
      <c r="J59" s="2">
        <v>4</v>
      </c>
      <c r="K59" s="2">
        <v>4</v>
      </c>
      <c r="L59" s="2">
        <v>3</v>
      </c>
      <c r="M59" s="2">
        <v>3</v>
      </c>
      <c r="O59" s="2">
        <v>4</v>
      </c>
      <c r="P59" s="2"/>
      <c r="Q59" s="1" t="s">
        <v>43</v>
      </c>
    </row>
    <row r="60" spans="1:17" x14ac:dyDescent="0.35">
      <c r="A60" s="1" t="s">
        <v>3</v>
      </c>
      <c r="B60" s="1" t="s">
        <v>6</v>
      </c>
      <c r="C60" s="2">
        <v>5</v>
      </c>
      <c r="D60" s="2">
        <v>5</v>
      </c>
      <c r="E60" s="2">
        <v>5</v>
      </c>
      <c r="F60" s="2">
        <v>3</v>
      </c>
      <c r="G60" s="2">
        <v>3</v>
      </c>
      <c r="H60" s="2">
        <v>3</v>
      </c>
      <c r="I60" s="2">
        <v>2</v>
      </c>
      <c r="J60" s="2">
        <v>1</v>
      </c>
      <c r="K60" s="2">
        <v>4</v>
      </c>
      <c r="L60" s="2">
        <v>2</v>
      </c>
      <c r="M60" s="2">
        <v>2</v>
      </c>
      <c r="O60" s="2">
        <v>5</v>
      </c>
      <c r="P60" s="2"/>
      <c r="Q60" s="1" t="s">
        <v>7</v>
      </c>
    </row>
    <row r="61" spans="1:17" s="11" customFormat="1" ht="13.15" x14ac:dyDescent="0.4">
      <c r="A61" s="9"/>
      <c r="B61" s="9" t="s">
        <v>66</v>
      </c>
      <c r="C61" s="10">
        <f>SUM(C58:C60)*3</f>
        <v>45</v>
      </c>
      <c r="D61" s="10">
        <f>SUM(D58:D60)*2</f>
        <v>30</v>
      </c>
      <c r="E61" s="10">
        <f>SUM(E58:E60)*3</f>
        <v>45</v>
      </c>
      <c r="F61" s="10">
        <f>SUM(F58:F60)*3</f>
        <v>30</v>
      </c>
      <c r="G61" s="10">
        <f>SUM(G58:G60)*3</f>
        <v>33</v>
      </c>
      <c r="H61" s="10">
        <f>SUM(H58:H60)</f>
        <v>9</v>
      </c>
      <c r="I61" s="10">
        <f>SUM(I58:I60)</f>
        <v>7</v>
      </c>
      <c r="J61" s="10">
        <f>SUM(J58:J60)*3</f>
        <v>21</v>
      </c>
      <c r="K61" s="10">
        <f>SUM(K58:K60)</f>
        <v>10</v>
      </c>
      <c r="L61" s="10">
        <f>SUM(L58:L60)</f>
        <v>8</v>
      </c>
      <c r="M61" s="10">
        <f>SUM(M58:M60)</f>
        <v>9</v>
      </c>
      <c r="N61" s="13">
        <f>SUM(C61:M61)</f>
        <v>247</v>
      </c>
      <c r="O61" s="10">
        <f>SUM(O58:O60)</f>
        <v>13</v>
      </c>
      <c r="P61" s="10">
        <f>N61+(O61*3)</f>
        <v>286</v>
      </c>
      <c r="Q61" s="9"/>
    </row>
    <row r="62" spans="1:17" x14ac:dyDescent="0.35">
      <c r="A62" s="1" t="s">
        <v>18</v>
      </c>
      <c r="B62" s="1" t="s">
        <v>29</v>
      </c>
      <c r="C62" s="2">
        <v>5</v>
      </c>
      <c r="D62" s="2">
        <v>5</v>
      </c>
      <c r="E62" s="2">
        <v>5</v>
      </c>
      <c r="F62" s="2">
        <v>5</v>
      </c>
      <c r="G62" s="2">
        <v>5</v>
      </c>
      <c r="H62" s="2">
        <v>4</v>
      </c>
      <c r="I62" s="2">
        <v>4</v>
      </c>
      <c r="J62" s="2">
        <v>5</v>
      </c>
      <c r="K62" s="2">
        <v>5</v>
      </c>
      <c r="L62" s="2">
        <v>5</v>
      </c>
      <c r="M62" s="2">
        <v>5</v>
      </c>
      <c r="O62" s="2">
        <v>4</v>
      </c>
      <c r="P62" s="2"/>
      <c r="Q62" s="1" t="s">
        <v>30</v>
      </c>
    </row>
    <row r="63" spans="1:17" x14ac:dyDescent="0.35">
      <c r="A63" s="1" t="s">
        <v>31</v>
      </c>
      <c r="B63" s="1" t="s">
        <v>29</v>
      </c>
      <c r="C63" s="2">
        <v>3</v>
      </c>
      <c r="D63" s="2">
        <v>3</v>
      </c>
      <c r="E63" s="2">
        <v>3</v>
      </c>
      <c r="F63" s="2">
        <v>2</v>
      </c>
      <c r="G63" s="2">
        <v>3</v>
      </c>
      <c r="H63" s="2">
        <v>3</v>
      </c>
      <c r="I63" s="2">
        <v>2</v>
      </c>
      <c r="J63" s="2">
        <v>3</v>
      </c>
      <c r="K63" s="2">
        <v>3</v>
      </c>
      <c r="L63" s="2">
        <v>3</v>
      </c>
      <c r="M63" s="2">
        <v>2</v>
      </c>
      <c r="O63" s="2">
        <v>2</v>
      </c>
      <c r="P63" s="2"/>
    </row>
    <row r="64" spans="1:17" x14ac:dyDescent="0.35">
      <c r="A64" s="1" t="s">
        <v>62</v>
      </c>
      <c r="B64" s="46" t="s">
        <v>29</v>
      </c>
      <c r="C64" s="2">
        <v>5</v>
      </c>
      <c r="D64" s="2">
        <v>3</v>
      </c>
      <c r="E64" s="2">
        <v>5</v>
      </c>
      <c r="F64" s="2">
        <v>5</v>
      </c>
      <c r="G64" s="2">
        <v>5</v>
      </c>
      <c r="H64" s="2">
        <v>3</v>
      </c>
      <c r="I64" s="2">
        <v>3</v>
      </c>
      <c r="J64" s="2">
        <v>5</v>
      </c>
      <c r="K64" s="2">
        <v>4</v>
      </c>
      <c r="L64" s="2">
        <v>4</v>
      </c>
      <c r="M64" s="2">
        <v>5</v>
      </c>
      <c r="O64" s="2">
        <v>5</v>
      </c>
      <c r="P64" s="2"/>
    </row>
    <row r="65" spans="1:17" s="11" customFormat="1" ht="13.15" x14ac:dyDescent="0.4">
      <c r="A65" s="9"/>
      <c r="B65" s="9" t="s">
        <v>29</v>
      </c>
      <c r="C65" s="10">
        <f>SUM(C62:C64)*3</f>
        <v>39</v>
      </c>
      <c r="D65" s="10">
        <f>SUM(D62:D64)*2</f>
        <v>22</v>
      </c>
      <c r="E65" s="10">
        <f>SUM(E62:E64)*3</f>
        <v>39</v>
      </c>
      <c r="F65" s="10">
        <f>SUM(F62:F64)*3</f>
        <v>36</v>
      </c>
      <c r="G65" s="10">
        <f>SUM(G62:G64)*3</f>
        <v>39</v>
      </c>
      <c r="H65" s="10">
        <f>SUM(H62:H64)</f>
        <v>10</v>
      </c>
      <c r="I65" s="10">
        <f>SUM(I62:I64)</f>
        <v>9</v>
      </c>
      <c r="J65" s="10">
        <f>SUM(J62:J64)*3</f>
        <v>39</v>
      </c>
      <c r="K65" s="10">
        <f>SUM(K62:K64)</f>
        <v>12</v>
      </c>
      <c r="L65" s="10">
        <f>SUM(L62:L64)</f>
        <v>12</v>
      </c>
      <c r="M65" s="10">
        <f>SUM(M62:M64)</f>
        <v>12</v>
      </c>
      <c r="N65" s="13">
        <f>SUM(C65:M65)</f>
        <v>269</v>
      </c>
      <c r="O65" s="10">
        <f>SUM(O62:O64)</f>
        <v>11</v>
      </c>
      <c r="P65" s="10">
        <f>N65+(O65*3)</f>
        <v>302</v>
      </c>
      <c r="Q65" s="9"/>
    </row>
    <row r="66" spans="1:17" x14ac:dyDescent="0.35">
      <c r="A66" s="1" t="s">
        <v>18</v>
      </c>
      <c r="B66" s="1" t="s">
        <v>21</v>
      </c>
      <c r="C66" s="2">
        <v>5</v>
      </c>
      <c r="D66" s="2">
        <v>3</v>
      </c>
      <c r="E66" s="2">
        <v>3</v>
      </c>
      <c r="F66" s="2">
        <v>3</v>
      </c>
      <c r="G66" s="2">
        <v>3</v>
      </c>
      <c r="H66" s="2">
        <v>4</v>
      </c>
      <c r="I66" s="2">
        <v>3</v>
      </c>
      <c r="J66" s="2">
        <v>2</v>
      </c>
      <c r="K66" s="2">
        <v>3</v>
      </c>
      <c r="L66" s="2">
        <v>3</v>
      </c>
      <c r="M66" s="2">
        <v>4</v>
      </c>
      <c r="O66" s="2">
        <v>3</v>
      </c>
      <c r="P66" s="2"/>
      <c r="Q66" s="1" t="s">
        <v>22</v>
      </c>
    </row>
    <row r="67" spans="1:17" x14ac:dyDescent="0.35">
      <c r="A67" s="1" t="s">
        <v>53</v>
      </c>
      <c r="B67" s="1" t="s">
        <v>21</v>
      </c>
      <c r="C67" s="2">
        <v>4</v>
      </c>
      <c r="D67" s="2">
        <v>4</v>
      </c>
      <c r="E67" s="2">
        <v>4</v>
      </c>
      <c r="F67" s="2">
        <v>4</v>
      </c>
      <c r="G67" s="2">
        <v>5</v>
      </c>
      <c r="H67" s="2">
        <v>5</v>
      </c>
      <c r="I67" s="2">
        <v>4</v>
      </c>
      <c r="J67" s="2">
        <v>5</v>
      </c>
      <c r="K67" s="2">
        <v>4</v>
      </c>
      <c r="L67" s="2">
        <v>5</v>
      </c>
      <c r="M67" s="2">
        <v>4</v>
      </c>
      <c r="O67" s="2">
        <v>4</v>
      </c>
      <c r="P67" s="2"/>
      <c r="Q67" s="1" t="s">
        <v>55</v>
      </c>
    </row>
    <row r="68" spans="1:17" x14ac:dyDescent="0.35">
      <c r="A68" s="1" t="s">
        <v>62</v>
      </c>
      <c r="B68" s="46" t="s">
        <v>21</v>
      </c>
      <c r="C68" s="2">
        <v>4</v>
      </c>
      <c r="D68" s="2">
        <v>2</v>
      </c>
      <c r="E68" s="2">
        <v>2</v>
      </c>
      <c r="F68" s="2">
        <v>4</v>
      </c>
      <c r="G68" s="2">
        <v>2</v>
      </c>
      <c r="H68" s="2">
        <v>4</v>
      </c>
      <c r="I68" s="2">
        <v>4</v>
      </c>
      <c r="J68" s="2">
        <v>2</v>
      </c>
      <c r="K68" s="2">
        <v>5</v>
      </c>
      <c r="L68" s="2">
        <v>2</v>
      </c>
      <c r="M68" s="2">
        <v>4</v>
      </c>
      <c r="O68" s="2">
        <v>2</v>
      </c>
      <c r="P68" s="2"/>
      <c r="Q68" s="1" t="s">
        <v>76</v>
      </c>
    </row>
    <row r="69" spans="1:17" s="11" customFormat="1" ht="13.15" x14ac:dyDescent="0.4">
      <c r="A69" s="9"/>
      <c r="B69" s="9" t="s">
        <v>21</v>
      </c>
      <c r="C69" s="10">
        <f>SUM(C66:C68)*3</f>
        <v>39</v>
      </c>
      <c r="D69" s="10">
        <f>SUM(D66:D68)*2</f>
        <v>18</v>
      </c>
      <c r="E69" s="10">
        <f>SUM(E66:E68)*3</f>
        <v>27</v>
      </c>
      <c r="F69" s="10">
        <f>SUM(F66:F68)*3</f>
        <v>33</v>
      </c>
      <c r="G69" s="10">
        <f>SUM(G66:G68)*3</f>
        <v>30</v>
      </c>
      <c r="H69" s="10">
        <f>SUM(H66:H68)</f>
        <v>13</v>
      </c>
      <c r="I69" s="10">
        <f>SUM(I66:I68)</f>
        <v>11</v>
      </c>
      <c r="J69" s="10">
        <f>SUM(J66:J68)*3</f>
        <v>27</v>
      </c>
      <c r="K69" s="10">
        <f>SUM(K66:K68)</f>
        <v>12</v>
      </c>
      <c r="L69" s="10">
        <f>SUM(L66:L68)</f>
        <v>10</v>
      </c>
      <c r="M69" s="10">
        <f>SUM(M66:M68)</f>
        <v>12</v>
      </c>
      <c r="N69" s="13">
        <f>SUM(C69:M69)</f>
        <v>232</v>
      </c>
      <c r="O69" s="10">
        <f>SUM(O66:O68)</f>
        <v>9</v>
      </c>
      <c r="P69" s="10">
        <f>N69+(O69*3)</f>
        <v>259</v>
      </c>
      <c r="Q69" s="9"/>
    </row>
    <row r="70" spans="1:17" x14ac:dyDescent="0.35">
      <c r="A70" s="1" t="s">
        <v>18</v>
      </c>
      <c r="B70" s="1" t="s">
        <v>27</v>
      </c>
      <c r="C70" s="2">
        <v>5</v>
      </c>
      <c r="D70" s="2">
        <v>5</v>
      </c>
      <c r="E70" s="2">
        <v>5</v>
      </c>
      <c r="F70" s="2">
        <v>4</v>
      </c>
      <c r="G70" s="2">
        <v>4</v>
      </c>
      <c r="H70" s="2">
        <v>4</v>
      </c>
      <c r="I70" s="2">
        <v>5</v>
      </c>
      <c r="J70" s="2">
        <v>4</v>
      </c>
      <c r="K70" s="2">
        <v>4</v>
      </c>
      <c r="L70" s="2">
        <v>5</v>
      </c>
      <c r="M70" s="2">
        <v>5</v>
      </c>
      <c r="O70" s="2">
        <v>4</v>
      </c>
      <c r="P70" s="2"/>
      <c r="Q70" s="1" t="s">
        <v>28</v>
      </c>
    </row>
    <row r="71" spans="1:17" x14ac:dyDescent="0.35">
      <c r="A71" s="1" t="s">
        <v>53</v>
      </c>
      <c r="B71" s="1" t="s">
        <v>27</v>
      </c>
      <c r="C71" s="2">
        <v>5</v>
      </c>
      <c r="D71" s="2">
        <v>5</v>
      </c>
      <c r="E71" s="2">
        <v>5</v>
      </c>
      <c r="F71" s="2">
        <v>5</v>
      </c>
      <c r="G71" s="2">
        <v>4</v>
      </c>
      <c r="H71" s="2">
        <v>4</v>
      </c>
      <c r="I71" s="2">
        <v>5</v>
      </c>
      <c r="J71" s="2">
        <v>4</v>
      </c>
      <c r="K71" s="2">
        <v>5</v>
      </c>
      <c r="L71" s="2">
        <v>4</v>
      </c>
      <c r="M71" s="2">
        <v>5</v>
      </c>
      <c r="O71" s="2">
        <v>3</v>
      </c>
      <c r="P71" s="2"/>
      <c r="Q71" s="1" t="s">
        <v>60</v>
      </c>
    </row>
    <row r="72" spans="1:17" x14ac:dyDescent="0.35">
      <c r="A72" s="1" t="s">
        <v>62</v>
      </c>
      <c r="B72" s="1" t="s">
        <v>27</v>
      </c>
      <c r="C72" s="2">
        <v>5</v>
      </c>
      <c r="D72" s="2">
        <v>4</v>
      </c>
      <c r="E72" s="2">
        <v>2</v>
      </c>
      <c r="F72" s="2">
        <v>3</v>
      </c>
      <c r="G72" s="2">
        <v>3</v>
      </c>
      <c r="H72" s="2">
        <v>2</v>
      </c>
      <c r="I72" s="2">
        <v>4</v>
      </c>
      <c r="J72" s="2">
        <v>2</v>
      </c>
      <c r="K72" s="2">
        <v>4</v>
      </c>
      <c r="L72" s="2">
        <v>5</v>
      </c>
      <c r="M72" s="2">
        <v>5</v>
      </c>
      <c r="O72" s="2">
        <v>2</v>
      </c>
      <c r="P72" s="2"/>
      <c r="Q72" s="1" t="s">
        <v>87</v>
      </c>
    </row>
    <row r="73" spans="1:17" s="11" customFormat="1" ht="13.15" x14ac:dyDescent="0.4">
      <c r="A73" s="9"/>
      <c r="B73" s="9" t="s">
        <v>27</v>
      </c>
      <c r="C73" s="10">
        <f>SUM(C70:C72)*3</f>
        <v>45</v>
      </c>
      <c r="D73" s="10">
        <f>SUM(D70:D72)*2</f>
        <v>28</v>
      </c>
      <c r="E73" s="10">
        <f>SUM(E70:E72)*3</f>
        <v>36</v>
      </c>
      <c r="F73" s="10">
        <f>SUM(F70:F72)*3</f>
        <v>36</v>
      </c>
      <c r="G73" s="10">
        <f>SUM(G70:G72)*3</f>
        <v>33</v>
      </c>
      <c r="H73" s="10">
        <f>SUM(H70:H72)</f>
        <v>10</v>
      </c>
      <c r="I73" s="10">
        <f>SUM(I70:I72)</f>
        <v>14</v>
      </c>
      <c r="J73" s="10">
        <f>SUM(J70:J72)*3</f>
        <v>30</v>
      </c>
      <c r="K73" s="10">
        <f>SUM(K70:K72)</f>
        <v>13</v>
      </c>
      <c r="L73" s="10">
        <f>SUM(L70:L72)</f>
        <v>14</v>
      </c>
      <c r="M73" s="10">
        <f>SUM(M70:M72)</f>
        <v>15</v>
      </c>
      <c r="N73" s="13">
        <f>SUM(C73:M73)</f>
        <v>274</v>
      </c>
      <c r="O73" s="10">
        <f>SUM(O70:O72)</f>
        <v>9</v>
      </c>
      <c r="P73" s="10">
        <f>N73+(O73*3)</f>
        <v>301</v>
      </c>
      <c r="Q73" s="9"/>
    </row>
    <row r="74" spans="1:17" x14ac:dyDescent="0.35">
      <c r="A74" s="1" t="s">
        <v>31</v>
      </c>
      <c r="B74" s="1" t="s">
        <v>38</v>
      </c>
      <c r="C74" s="2">
        <v>3</v>
      </c>
      <c r="D74" s="2">
        <v>3</v>
      </c>
      <c r="E74" s="2">
        <v>4</v>
      </c>
      <c r="F74" s="2">
        <v>3</v>
      </c>
      <c r="G74" s="2">
        <v>3</v>
      </c>
      <c r="H74" s="2">
        <v>3</v>
      </c>
      <c r="I74" s="2">
        <v>2</v>
      </c>
      <c r="J74" s="2">
        <v>3</v>
      </c>
      <c r="K74" s="2">
        <v>3</v>
      </c>
      <c r="L74" s="2">
        <v>4</v>
      </c>
      <c r="M74" s="2">
        <v>4</v>
      </c>
      <c r="O74" s="2">
        <v>3</v>
      </c>
      <c r="P74" s="2"/>
    </row>
    <row r="75" spans="1:17" x14ac:dyDescent="0.35">
      <c r="A75" s="1" t="s">
        <v>78</v>
      </c>
      <c r="B75" s="1" t="s">
        <v>38</v>
      </c>
      <c r="C75" s="2">
        <v>3</v>
      </c>
      <c r="D75" s="2">
        <v>3</v>
      </c>
      <c r="E75" s="2">
        <v>3</v>
      </c>
      <c r="F75" s="2">
        <v>3</v>
      </c>
      <c r="G75" s="2">
        <v>4</v>
      </c>
      <c r="H75" s="2">
        <v>4</v>
      </c>
      <c r="I75" s="2">
        <v>3</v>
      </c>
      <c r="J75" s="2">
        <v>3</v>
      </c>
      <c r="K75" s="2">
        <v>4</v>
      </c>
      <c r="L75" s="2">
        <v>3</v>
      </c>
      <c r="M75" s="2">
        <v>4</v>
      </c>
      <c r="O75" s="2">
        <v>3</v>
      </c>
      <c r="P75" s="2"/>
    </row>
    <row r="76" spans="1:17" x14ac:dyDescent="0.35">
      <c r="A76" s="1" t="s">
        <v>62</v>
      </c>
      <c r="B76" s="1" t="s">
        <v>38</v>
      </c>
      <c r="C76" s="2">
        <v>5</v>
      </c>
      <c r="D76" s="2">
        <v>4</v>
      </c>
      <c r="E76" s="2">
        <v>5</v>
      </c>
      <c r="F76" s="2">
        <v>5</v>
      </c>
      <c r="G76" s="2">
        <v>5</v>
      </c>
      <c r="H76" s="2">
        <v>4</v>
      </c>
      <c r="I76" s="2">
        <v>3</v>
      </c>
      <c r="J76" s="2">
        <v>3</v>
      </c>
      <c r="K76" s="2">
        <v>4</v>
      </c>
      <c r="L76" s="2">
        <v>5</v>
      </c>
      <c r="M76" s="2">
        <v>4</v>
      </c>
      <c r="O76" s="2">
        <v>5</v>
      </c>
      <c r="P76" s="2"/>
    </row>
    <row r="77" spans="1:17" s="11" customFormat="1" ht="13.15" x14ac:dyDescent="0.4">
      <c r="A77" s="9"/>
      <c r="B77" s="9" t="s">
        <v>38</v>
      </c>
      <c r="C77" s="10">
        <f>SUM(C74:C76)*3</f>
        <v>33</v>
      </c>
      <c r="D77" s="10">
        <f>SUM(D74:D76)*2</f>
        <v>20</v>
      </c>
      <c r="E77" s="10">
        <f>SUM(E74:E76)*3</f>
        <v>36</v>
      </c>
      <c r="F77" s="10">
        <f>SUM(F74:F76)*3</f>
        <v>33</v>
      </c>
      <c r="G77" s="10">
        <f>SUM(G74:G76)*3</f>
        <v>36</v>
      </c>
      <c r="H77" s="10">
        <f>SUM(H74:H76)</f>
        <v>11</v>
      </c>
      <c r="I77" s="10">
        <f>SUM(I74:I76)</f>
        <v>8</v>
      </c>
      <c r="J77" s="10">
        <f>SUM(J74:J76)*3</f>
        <v>27</v>
      </c>
      <c r="K77" s="10">
        <f>SUM(K74:K76)</f>
        <v>11</v>
      </c>
      <c r="L77" s="10">
        <f>SUM(L74:L76)</f>
        <v>12</v>
      </c>
      <c r="M77" s="10">
        <f>SUM(M74:M76)</f>
        <v>12</v>
      </c>
      <c r="N77" s="13">
        <f>SUM(C77:M77)</f>
        <v>239</v>
      </c>
      <c r="O77" s="10">
        <f>SUM(O74:O76)</f>
        <v>11</v>
      </c>
      <c r="P77" s="10">
        <f>N77+(O77*3)</f>
        <v>272</v>
      </c>
      <c r="Q77" s="9"/>
    </row>
    <row r="78" spans="1:17" x14ac:dyDescent="0.35">
      <c r="A78" s="1" t="s">
        <v>3</v>
      </c>
      <c r="B78" s="46" t="s">
        <v>71</v>
      </c>
      <c r="C78" s="2">
        <v>5</v>
      </c>
      <c r="D78" s="2">
        <v>5</v>
      </c>
      <c r="E78" s="2">
        <v>5</v>
      </c>
      <c r="F78" s="2">
        <v>5</v>
      </c>
      <c r="G78" s="2">
        <v>5</v>
      </c>
      <c r="H78" s="2">
        <v>4</v>
      </c>
      <c r="I78" s="2">
        <v>4</v>
      </c>
      <c r="J78" s="2">
        <v>5</v>
      </c>
      <c r="K78" s="2">
        <v>5</v>
      </c>
      <c r="L78" s="2">
        <v>4</v>
      </c>
      <c r="M78" s="2">
        <v>3</v>
      </c>
      <c r="O78" s="2">
        <v>5</v>
      </c>
      <c r="P78" s="2"/>
      <c r="Q78" s="1" t="s">
        <v>15</v>
      </c>
    </row>
    <row r="79" spans="1:17" x14ac:dyDescent="0.35">
      <c r="A79" s="1" t="s">
        <v>39</v>
      </c>
      <c r="B79" s="46" t="s">
        <v>71</v>
      </c>
      <c r="C79" s="2">
        <v>5</v>
      </c>
      <c r="D79" s="2">
        <v>5</v>
      </c>
      <c r="E79" s="2">
        <v>5</v>
      </c>
      <c r="F79" s="2">
        <v>1</v>
      </c>
      <c r="G79" s="2">
        <v>1</v>
      </c>
      <c r="H79" s="2">
        <v>3</v>
      </c>
      <c r="I79" s="2">
        <v>1</v>
      </c>
      <c r="J79" s="2">
        <v>4</v>
      </c>
      <c r="K79" s="2">
        <v>1</v>
      </c>
      <c r="L79" s="2">
        <v>1</v>
      </c>
      <c r="M79" s="2">
        <v>1</v>
      </c>
      <c r="O79" s="2">
        <v>1</v>
      </c>
      <c r="P79" s="2"/>
      <c r="Q79" s="1" t="s">
        <v>49</v>
      </c>
    </row>
    <row r="80" spans="1:17" x14ac:dyDescent="0.35">
      <c r="A80" s="1" t="s">
        <v>62</v>
      </c>
      <c r="B80" s="1" t="s">
        <v>71</v>
      </c>
      <c r="C80" s="2">
        <v>4</v>
      </c>
      <c r="D80" s="2">
        <v>2</v>
      </c>
      <c r="E80" s="2">
        <v>5</v>
      </c>
      <c r="F80" s="2">
        <v>4</v>
      </c>
      <c r="G80" s="2">
        <v>5</v>
      </c>
      <c r="H80" s="2">
        <v>2</v>
      </c>
      <c r="I80" s="2">
        <v>3</v>
      </c>
      <c r="J80" s="2">
        <v>3</v>
      </c>
      <c r="K80" s="2">
        <v>4</v>
      </c>
      <c r="L80" s="2">
        <v>3</v>
      </c>
      <c r="M80" s="2">
        <v>5</v>
      </c>
      <c r="O80" s="2">
        <v>3</v>
      </c>
      <c r="P80" s="2"/>
      <c r="Q80" s="1" t="s">
        <v>72</v>
      </c>
    </row>
    <row r="81" spans="1:17" s="11" customFormat="1" ht="13.15" x14ac:dyDescent="0.4">
      <c r="A81" s="9"/>
      <c r="B81" s="9" t="s">
        <v>71</v>
      </c>
      <c r="C81" s="10">
        <f>SUM(C78:C80)*3</f>
        <v>42</v>
      </c>
      <c r="D81" s="10">
        <f>SUM(D78:D80)*2</f>
        <v>24</v>
      </c>
      <c r="E81" s="10">
        <f>SUM(E78:E80)*3</f>
        <v>45</v>
      </c>
      <c r="F81" s="10">
        <f>SUM(F78:F80)*3</f>
        <v>30</v>
      </c>
      <c r="G81" s="10">
        <f>SUM(G78:G80)*3</f>
        <v>33</v>
      </c>
      <c r="H81" s="10">
        <f>SUM(H78:H80)</f>
        <v>9</v>
      </c>
      <c r="I81" s="10">
        <f>SUM(I78:I80)</f>
        <v>8</v>
      </c>
      <c r="J81" s="10">
        <f>SUM(J78:J80)*3</f>
        <v>36</v>
      </c>
      <c r="K81" s="10">
        <f>SUM(K78:K80)</f>
        <v>10</v>
      </c>
      <c r="L81" s="10">
        <f>SUM(L78:L80)</f>
        <v>8</v>
      </c>
      <c r="M81" s="10">
        <f>SUM(M78:M80)</f>
        <v>9</v>
      </c>
      <c r="N81" s="13">
        <f>SUM(C81:M81)</f>
        <v>254</v>
      </c>
      <c r="O81" s="10">
        <f>SUM(O78:O80)</f>
        <v>9</v>
      </c>
      <c r="P81" s="10">
        <f>N81+(O81*3)</f>
        <v>281</v>
      </c>
      <c r="Q81" s="9"/>
    </row>
    <row r="82" spans="1:17" x14ac:dyDescent="0.35">
      <c r="A82" s="1" t="s">
        <v>3</v>
      </c>
      <c r="B82" s="1" t="s">
        <v>12</v>
      </c>
      <c r="C82" s="2">
        <v>5</v>
      </c>
      <c r="D82" s="2">
        <v>5</v>
      </c>
      <c r="E82" s="2">
        <v>5</v>
      </c>
      <c r="F82" s="2">
        <v>5</v>
      </c>
      <c r="G82" s="2">
        <v>5</v>
      </c>
      <c r="H82" s="2">
        <v>5</v>
      </c>
      <c r="I82" s="2">
        <v>5</v>
      </c>
      <c r="J82" s="2">
        <v>5</v>
      </c>
      <c r="K82" s="2">
        <v>5</v>
      </c>
      <c r="L82" s="2">
        <v>5</v>
      </c>
      <c r="M82" s="2">
        <v>5</v>
      </c>
      <c r="O82" s="2">
        <v>5</v>
      </c>
      <c r="P82" s="2"/>
      <c r="Q82" s="1" t="s">
        <v>13</v>
      </c>
    </row>
    <row r="83" spans="1:17" x14ac:dyDescent="0.35">
      <c r="A83" s="1" t="s">
        <v>62</v>
      </c>
      <c r="B83" s="1" t="s">
        <v>12</v>
      </c>
      <c r="C83" s="2">
        <v>3</v>
      </c>
      <c r="D83" s="2">
        <v>3</v>
      </c>
      <c r="E83" s="2">
        <v>2</v>
      </c>
      <c r="F83" s="2">
        <v>3</v>
      </c>
      <c r="G83" s="2">
        <v>4</v>
      </c>
      <c r="H83" s="2">
        <v>3</v>
      </c>
      <c r="I83" s="2">
        <v>2</v>
      </c>
      <c r="J83" s="2">
        <v>4</v>
      </c>
      <c r="K83" s="2">
        <v>4</v>
      </c>
      <c r="L83" s="2">
        <v>5</v>
      </c>
      <c r="M83" s="2">
        <v>4</v>
      </c>
      <c r="O83" s="2">
        <v>3</v>
      </c>
      <c r="P83" s="2"/>
      <c r="Q83" s="1" t="s">
        <v>70</v>
      </c>
    </row>
    <row r="84" spans="1:17" s="11" customFormat="1" ht="13.15" x14ac:dyDescent="0.4">
      <c r="A84" s="1" t="s">
        <v>39</v>
      </c>
      <c r="B84" s="1" t="s">
        <v>46</v>
      </c>
      <c r="C84" s="2">
        <v>5</v>
      </c>
      <c r="D84" s="2">
        <v>5</v>
      </c>
      <c r="E84" s="2">
        <v>3</v>
      </c>
      <c r="F84" s="2">
        <v>3</v>
      </c>
      <c r="G84" s="2">
        <v>4</v>
      </c>
      <c r="H84" s="2">
        <v>4</v>
      </c>
      <c r="I84" s="2">
        <v>4</v>
      </c>
      <c r="J84" s="2">
        <v>4</v>
      </c>
      <c r="K84" s="2">
        <v>4</v>
      </c>
      <c r="L84" s="2">
        <v>5</v>
      </c>
      <c r="M84" s="2">
        <v>4</v>
      </c>
      <c r="N84" s="6"/>
      <c r="O84" s="2">
        <v>4</v>
      </c>
      <c r="P84" s="2"/>
      <c r="Q84" s="1" t="s">
        <v>47</v>
      </c>
    </row>
    <row r="85" spans="1:17" ht="13.15" x14ac:dyDescent="0.4">
      <c r="A85" s="9"/>
      <c r="B85" s="9" t="s">
        <v>12</v>
      </c>
      <c r="C85" s="10">
        <f>SUM(C82:C84)*3</f>
        <v>39</v>
      </c>
      <c r="D85" s="10">
        <f>SUM(D82:D84)*2</f>
        <v>26</v>
      </c>
      <c r="E85" s="10">
        <f>SUM(E82:E84)*3</f>
        <v>30</v>
      </c>
      <c r="F85" s="10">
        <f>SUM(F82:F84)*3</f>
        <v>33</v>
      </c>
      <c r="G85" s="10">
        <f>SUM(G82:G84)*3</f>
        <v>39</v>
      </c>
      <c r="H85" s="10">
        <f>SUM(H82:H84)</f>
        <v>12</v>
      </c>
      <c r="I85" s="10">
        <f>SUM(I82:I84)</f>
        <v>11</v>
      </c>
      <c r="J85" s="10">
        <f>SUM(J82:J84)*3</f>
        <v>39</v>
      </c>
      <c r="K85" s="10">
        <f>SUM(K82:K84)</f>
        <v>13</v>
      </c>
      <c r="L85" s="10">
        <f>SUM(L82:L84)</f>
        <v>15</v>
      </c>
      <c r="M85" s="10">
        <f>SUM(M82:M84)</f>
        <v>13</v>
      </c>
      <c r="N85" s="13">
        <f>SUM(C85:M85)</f>
        <v>270</v>
      </c>
      <c r="O85" s="10">
        <f>SUM(O82:O84)</f>
        <v>12</v>
      </c>
      <c r="P85" s="10">
        <f>N85+(O85*3)</f>
        <v>306</v>
      </c>
      <c r="Q85" s="9"/>
    </row>
    <row r="86" spans="1:17" x14ac:dyDescent="0.35">
      <c r="A86" s="1" t="s">
        <v>53</v>
      </c>
      <c r="B86" s="1" t="s">
        <v>58</v>
      </c>
      <c r="C86" s="2">
        <v>5</v>
      </c>
      <c r="D86" s="2">
        <v>5</v>
      </c>
      <c r="E86" s="2">
        <v>5</v>
      </c>
      <c r="F86" s="2">
        <v>5</v>
      </c>
      <c r="G86" s="2">
        <v>5</v>
      </c>
      <c r="H86" s="2">
        <v>5</v>
      </c>
      <c r="I86" s="2">
        <v>4</v>
      </c>
      <c r="J86" s="2">
        <v>5</v>
      </c>
      <c r="K86" s="2">
        <v>5</v>
      </c>
      <c r="L86" s="2">
        <v>5</v>
      </c>
      <c r="M86" s="2">
        <v>5</v>
      </c>
      <c r="O86" s="2">
        <v>5</v>
      </c>
      <c r="P86" s="2"/>
      <c r="Q86" s="1" t="s">
        <v>59</v>
      </c>
    </row>
    <row r="87" spans="1:17" x14ac:dyDescent="0.35">
      <c r="A87" s="1" t="s">
        <v>78</v>
      </c>
      <c r="B87" s="1" t="s">
        <v>58</v>
      </c>
      <c r="C87" s="2">
        <v>5</v>
      </c>
      <c r="D87" s="2">
        <v>3</v>
      </c>
      <c r="E87" s="2">
        <v>4</v>
      </c>
      <c r="F87" s="2">
        <v>4</v>
      </c>
      <c r="G87" s="2">
        <v>4</v>
      </c>
      <c r="H87" s="2">
        <v>4</v>
      </c>
      <c r="I87" s="2">
        <v>4</v>
      </c>
      <c r="J87" s="2">
        <v>5</v>
      </c>
      <c r="K87" s="2">
        <v>4</v>
      </c>
      <c r="L87" s="2">
        <v>4</v>
      </c>
      <c r="M87" s="2">
        <v>5</v>
      </c>
      <c r="O87" s="2">
        <v>4</v>
      </c>
      <c r="P87" s="2"/>
    </row>
    <row r="88" spans="1:17" x14ac:dyDescent="0.35">
      <c r="A88" s="1" t="s">
        <v>62</v>
      </c>
      <c r="B88" s="1" t="s">
        <v>58</v>
      </c>
      <c r="C88" s="2">
        <v>5</v>
      </c>
      <c r="D88" s="2">
        <v>4</v>
      </c>
      <c r="E88" s="2">
        <v>5</v>
      </c>
      <c r="F88" s="2">
        <v>5</v>
      </c>
      <c r="G88" s="2">
        <v>5</v>
      </c>
      <c r="H88" s="2">
        <v>5</v>
      </c>
      <c r="I88" s="2">
        <v>5</v>
      </c>
      <c r="J88" s="2">
        <v>5</v>
      </c>
      <c r="K88" s="2">
        <v>5</v>
      </c>
      <c r="L88" s="2">
        <v>5</v>
      </c>
      <c r="M88" s="2">
        <v>5</v>
      </c>
      <c r="O88" s="2">
        <v>3</v>
      </c>
      <c r="P88" s="2"/>
      <c r="Q88" s="1" t="s">
        <v>86</v>
      </c>
    </row>
    <row r="89" spans="1:17" s="11" customFormat="1" ht="13.15" x14ac:dyDescent="0.4">
      <c r="A89" s="9"/>
      <c r="B89" s="9" t="s">
        <v>58</v>
      </c>
      <c r="C89" s="10">
        <f>SUM(C86:C88)*3</f>
        <v>45</v>
      </c>
      <c r="D89" s="10">
        <f>SUM(D86:D88)*2</f>
        <v>24</v>
      </c>
      <c r="E89" s="10">
        <f>SUM(E86:E88)*3</f>
        <v>42</v>
      </c>
      <c r="F89" s="10">
        <f>SUM(F86:F88)*3</f>
        <v>42</v>
      </c>
      <c r="G89" s="10">
        <f>SUM(G86:G88)*3</f>
        <v>42</v>
      </c>
      <c r="H89" s="10">
        <f>SUM(H86:H88)</f>
        <v>14</v>
      </c>
      <c r="I89" s="10">
        <f>SUM(I86:I88)</f>
        <v>13</v>
      </c>
      <c r="J89" s="10">
        <f>SUM(J86:J88)*3</f>
        <v>45</v>
      </c>
      <c r="K89" s="10">
        <f>SUM(K86:K88)</f>
        <v>14</v>
      </c>
      <c r="L89" s="10">
        <f>SUM(L86:L88)</f>
        <v>14</v>
      </c>
      <c r="M89" s="10">
        <f>SUM(M86:M88)</f>
        <v>15</v>
      </c>
      <c r="N89" s="13">
        <f>SUM(C89:M89)</f>
        <v>310</v>
      </c>
      <c r="O89" s="10">
        <f>SUM(O86:O88)</f>
        <v>12</v>
      </c>
      <c r="P89" s="10">
        <f>N89+(O89*3)</f>
        <v>346</v>
      </c>
      <c r="Q89" s="9"/>
    </row>
    <row r="90" spans="1:17" x14ac:dyDescent="0.35">
      <c r="A90" s="1" t="s">
        <v>31</v>
      </c>
      <c r="B90" s="1" t="s">
        <v>33</v>
      </c>
      <c r="C90" s="2">
        <v>4</v>
      </c>
      <c r="D90" s="2">
        <v>3</v>
      </c>
      <c r="E90" s="2">
        <v>4</v>
      </c>
      <c r="F90" s="2">
        <v>3</v>
      </c>
      <c r="G90" s="2">
        <v>3</v>
      </c>
      <c r="H90" s="2">
        <v>3</v>
      </c>
      <c r="I90" s="2">
        <v>3</v>
      </c>
      <c r="J90" s="2">
        <v>3</v>
      </c>
      <c r="K90" s="2">
        <v>2</v>
      </c>
      <c r="L90" s="2">
        <v>3</v>
      </c>
      <c r="M90" s="2">
        <v>3</v>
      </c>
      <c r="O90" s="2">
        <v>3</v>
      </c>
      <c r="P90" s="2"/>
    </row>
    <row r="91" spans="1:17" x14ac:dyDescent="0.35">
      <c r="A91" s="1" t="s">
        <v>53</v>
      </c>
      <c r="B91" s="1" t="s">
        <v>33</v>
      </c>
      <c r="C91" s="2">
        <v>5</v>
      </c>
      <c r="D91" s="2">
        <v>4</v>
      </c>
      <c r="E91" s="2">
        <v>4</v>
      </c>
      <c r="F91" s="2">
        <v>5</v>
      </c>
      <c r="G91" s="2">
        <v>5</v>
      </c>
      <c r="H91" s="2">
        <v>5</v>
      </c>
      <c r="I91" s="2">
        <v>5</v>
      </c>
      <c r="J91" s="2">
        <v>5</v>
      </c>
      <c r="K91" s="2">
        <v>5</v>
      </c>
      <c r="L91" s="2">
        <v>5</v>
      </c>
      <c r="M91" s="2">
        <v>5</v>
      </c>
      <c r="O91" s="2">
        <v>4</v>
      </c>
      <c r="P91" s="2"/>
      <c r="Q91" s="1" t="s">
        <v>61</v>
      </c>
    </row>
    <row r="92" spans="1:17" x14ac:dyDescent="0.35">
      <c r="A92" s="1" t="s">
        <v>62</v>
      </c>
      <c r="B92" s="1" t="s">
        <v>33</v>
      </c>
      <c r="C92" s="2">
        <v>5</v>
      </c>
      <c r="D92" s="2">
        <v>5</v>
      </c>
      <c r="E92" s="2">
        <v>5</v>
      </c>
      <c r="F92" s="2">
        <v>4</v>
      </c>
      <c r="G92" s="2">
        <v>4</v>
      </c>
      <c r="H92" s="2">
        <v>4</v>
      </c>
      <c r="I92" s="2">
        <v>4</v>
      </c>
      <c r="J92" s="2">
        <v>5</v>
      </c>
      <c r="K92" s="2">
        <v>3</v>
      </c>
      <c r="L92" s="2">
        <v>4</v>
      </c>
      <c r="M92" s="2">
        <v>4</v>
      </c>
      <c r="O92" s="2">
        <v>5</v>
      </c>
      <c r="P92" s="2"/>
    </row>
    <row r="93" spans="1:17" s="11" customFormat="1" ht="13.15" x14ac:dyDescent="0.4">
      <c r="A93" s="9"/>
      <c r="B93" s="9" t="s">
        <v>33</v>
      </c>
      <c r="C93" s="10">
        <f>SUM(C90:C92)*3</f>
        <v>42</v>
      </c>
      <c r="D93" s="10">
        <f>SUM(D90:D92)*2</f>
        <v>24</v>
      </c>
      <c r="E93" s="10">
        <f>SUM(E90:E92)*3</f>
        <v>39</v>
      </c>
      <c r="F93" s="10">
        <f>SUM(F90:F92)*3</f>
        <v>36</v>
      </c>
      <c r="G93" s="10">
        <f>SUM(G90:G92)*3</f>
        <v>36</v>
      </c>
      <c r="H93" s="10">
        <f>SUM(H90:H92)</f>
        <v>12</v>
      </c>
      <c r="I93" s="10">
        <f>SUM(I90:I92)</f>
        <v>12</v>
      </c>
      <c r="J93" s="10">
        <f>SUM(J90:J92)*3</f>
        <v>39</v>
      </c>
      <c r="K93" s="10">
        <f>SUM(K90:K92)</f>
        <v>10</v>
      </c>
      <c r="L93" s="10">
        <f>SUM(L90:L92)</f>
        <v>12</v>
      </c>
      <c r="M93" s="10">
        <f>SUM(M90:M92)</f>
        <v>12</v>
      </c>
      <c r="N93" s="13">
        <f>SUM(C93:M93)</f>
        <v>274</v>
      </c>
      <c r="O93" s="10">
        <f>SUM(O90:O92)</f>
        <v>12</v>
      </c>
      <c r="P93" s="10">
        <f>N93+(O93*3)</f>
        <v>310</v>
      </c>
      <c r="Q93" s="9"/>
    </row>
    <row r="94" spans="1:17" x14ac:dyDescent="0.35">
      <c r="A94" s="1" t="s">
        <v>18</v>
      </c>
      <c r="B94" s="1" t="s">
        <v>25</v>
      </c>
      <c r="C94" s="2">
        <v>5</v>
      </c>
      <c r="D94" s="2">
        <v>5</v>
      </c>
      <c r="E94" s="2">
        <v>5</v>
      </c>
      <c r="F94" s="2">
        <v>5</v>
      </c>
      <c r="G94" s="2">
        <v>5</v>
      </c>
      <c r="H94" s="2">
        <v>5</v>
      </c>
      <c r="I94" s="2">
        <v>5</v>
      </c>
      <c r="J94" s="2">
        <v>4</v>
      </c>
      <c r="K94" s="2">
        <v>5</v>
      </c>
      <c r="L94" s="2">
        <v>4</v>
      </c>
      <c r="M94" s="2">
        <v>4</v>
      </c>
      <c r="O94" s="2">
        <v>4</v>
      </c>
      <c r="P94" s="2"/>
      <c r="Q94" s="1" t="s">
        <v>26</v>
      </c>
    </row>
    <row r="95" spans="1:17" x14ac:dyDescent="0.35">
      <c r="A95" s="1" t="s">
        <v>53</v>
      </c>
      <c r="B95" s="1" t="s">
        <v>25</v>
      </c>
      <c r="C95" s="2">
        <v>4</v>
      </c>
      <c r="D95" s="2">
        <v>5</v>
      </c>
      <c r="E95" s="2">
        <v>5</v>
      </c>
      <c r="F95" s="2">
        <v>5</v>
      </c>
      <c r="G95" s="2">
        <v>5</v>
      </c>
      <c r="H95" s="2">
        <v>4</v>
      </c>
      <c r="I95" s="2">
        <v>4</v>
      </c>
      <c r="J95" s="2">
        <v>5</v>
      </c>
      <c r="K95" s="2">
        <v>5</v>
      </c>
      <c r="L95" s="2">
        <v>5</v>
      </c>
      <c r="M95" s="2">
        <v>5</v>
      </c>
      <c r="O95" s="2">
        <v>3</v>
      </c>
      <c r="P95" s="2"/>
      <c r="Q95" s="1" t="s">
        <v>57</v>
      </c>
    </row>
    <row r="96" spans="1:17" x14ac:dyDescent="0.35">
      <c r="A96" s="1" t="s">
        <v>62</v>
      </c>
      <c r="B96" s="1" t="s">
        <v>25</v>
      </c>
      <c r="C96" s="2">
        <v>5</v>
      </c>
      <c r="D96" s="2">
        <v>3</v>
      </c>
      <c r="E96" s="2">
        <v>4</v>
      </c>
      <c r="F96" s="2">
        <v>4</v>
      </c>
      <c r="G96" s="2">
        <v>5</v>
      </c>
      <c r="H96" s="2">
        <v>4</v>
      </c>
      <c r="I96" s="2">
        <v>5</v>
      </c>
      <c r="J96" s="2">
        <v>3</v>
      </c>
      <c r="K96" s="2">
        <v>5</v>
      </c>
      <c r="L96" s="2">
        <v>5</v>
      </c>
      <c r="M96" s="2">
        <v>2</v>
      </c>
      <c r="O96" s="2">
        <v>3</v>
      </c>
      <c r="P96" s="2"/>
      <c r="Q96" s="1" t="s">
        <v>85</v>
      </c>
    </row>
    <row r="97" spans="1:17" s="11" customFormat="1" ht="13.15" x14ac:dyDescent="0.4">
      <c r="A97" s="9"/>
      <c r="B97" s="9" t="s">
        <v>25</v>
      </c>
      <c r="C97" s="10">
        <f>SUM(C94:C96)*3</f>
        <v>42</v>
      </c>
      <c r="D97" s="10">
        <f>SUM(D94:D96)*2</f>
        <v>26</v>
      </c>
      <c r="E97" s="10">
        <f>SUM(E94:E96)*3</f>
        <v>42</v>
      </c>
      <c r="F97" s="10">
        <f>SUM(F94:F96)*3</f>
        <v>42</v>
      </c>
      <c r="G97" s="10">
        <f>SUM(G94:G96)*3</f>
        <v>45</v>
      </c>
      <c r="H97" s="10">
        <f>SUM(H94:H96)</f>
        <v>13</v>
      </c>
      <c r="I97" s="10">
        <f>SUM(I94:I96)</f>
        <v>14</v>
      </c>
      <c r="J97" s="10">
        <f>SUM(J94:J96)*3</f>
        <v>36</v>
      </c>
      <c r="K97" s="10">
        <f>SUM(K94:K96)</f>
        <v>15</v>
      </c>
      <c r="L97" s="10">
        <f>SUM(L94:L96)</f>
        <v>14</v>
      </c>
      <c r="M97" s="10">
        <f>SUM(M94:M96)</f>
        <v>11</v>
      </c>
      <c r="N97" s="13">
        <f>SUM(C97:M97)</f>
        <v>300</v>
      </c>
      <c r="O97" s="10">
        <f>SUM(O94:O96)</f>
        <v>10</v>
      </c>
      <c r="P97" s="10">
        <f>N97+(O97*3)</f>
        <v>330</v>
      </c>
      <c r="Q97" s="9"/>
    </row>
    <row r="98" spans="1:17" x14ac:dyDescent="0.35">
      <c r="A98" s="1" t="s">
        <v>78</v>
      </c>
      <c r="B98" s="1" t="s">
        <v>80</v>
      </c>
      <c r="C98" s="2">
        <v>3</v>
      </c>
      <c r="D98" s="2">
        <v>3</v>
      </c>
      <c r="E98" s="2">
        <v>2</v>
      </c>
      <c r="F98" s="2">
        <v>3</v>
      </c>
      <c r="G98" s="2">
        <v>2</v>
      </c>
      <c r="H98" s="2">
        <v>2</v>
      </c>
      <c r="I98" s="2">
        <v>2</v>
      </c>
      <c r="J98" s="2">
        <v>2</v>
      </c>
      <c r="K98" s="2">
        <v>3</v>
      </c>
      <c r="L98" s="2">
        <v>2</v>
      </c>
      <c r="M98" s="2">
        <v>3</v>
      </c>
      <c r="O98" s="2">
        <v>2</v>
      </c>
      <c r="P98" s="2"/>
    </row>
    <row r="99" spans="1:17" x14ac:dyDescent="0.35">
      <c r="A99" s="1" t="s">
        <v>62</v>
      </c>
      <c r="B99" s="1" t="s">
        <v>80</v>
      </c>
      <c r="C99" s="2">
        <v>3</v>
      </c>
      <c r="D99" s="2">
        <v>2</v>
      </c>
      <c r="E99" s="2">
        <v>3</v>
      </c>
      <c r="F99" s="2">
        <v>3</v>
      </c>
      <c r="G99" s="2">
        <v>2</v>
      </c>
      <c r="H99" s="2">
        <v>3</v>
      </c>
      <c r="I99" s="2">
        <v>4</v>
      </c>
      <c r="J99" s="2">
        <v>5</v>
      </c>
      <c r="K99" s="2">
        <v>5</v>
      </c>
      <c r="L99" s="2">
        <v>4</v>
      </c>
      <c r="M99" s="2">
        <v>5</v>
      </c>
      <c r="O99" s="2">
        <v>2</v>
      </c>
      <c r="P99" s="2"/>
      <c r="Q99" s="1" t="s">
        <v>89</v>
      </c>
    </row>
    <row r="100" spans="1:17" x14ac:dyDescent="0.35">
      <c r="A100" s="1" t="s">
        <v>94</v>
      </c>
      <c r="B100" s="1" t="s">
        <v>80</v>
      </c>
      <c r="C100" s="2">
        <v>5</v>
      </c>
      <c r="D100" s="2">
        <v>5</v>
      </c>
      <c r="E100" s="2">
        <v>4</v>
      </c>
      <c r="F100" s="2">
        <v>4</v>
      </c>
      <c r="G100" s="2">
        <v>5</v>
      </c>
      <c r="H100" s="2">
        <v>3</v>
      </c>
      <c r="I100" s="2">
        <v>3</v>
      </c>
      <c r="J100" s="2">
        <v>3</v>
      </c>
      <c r="K100" s="2">
        <v>5</v>
      </c>
      <c r="L100" s="2">
        <v>5</v>
      </c>
      <c r="M100" s="2">
        <v>5</v>
      </c>
      <c r="O100" s="2">
        <v>4</v>
      </c>
      <c r="P100" s="2"/>
    </row>
    <row r="101" spans="1:17" s="11" customFormat="1" ht="13.15" x14ac:dyDescent="0.4">
      <c r="A101" s="9"/>
      <c r="B101" s="9" t="s">
        <v>80</v>
      </c>
      <c r="C101" s="10">
        <f>SUM(C98:C100)*3</f>
        <v>33</v>
      </c>
      <c r="D101" s="10">
        <f>SUM(D98:D100)*2</f>
        <v>20</v>
      </c>
      <c r="E101" s="10">
        <f>SUM(E98:E100)*3</f>
        <v>27</v>
      </c>
      <c r="F101" s="10">
        <f>SUM(F98:F100)*3</f>
        <v>30</v>
      </c>
      <c r="G101" s="10">
        <f>SUM(G98:G100)*3</f>
        <v>27</v>
      </c>
      <c r="H101" s="10">
        <f>SUM(H98:H100)</f>
        <v>8</v>
      </c>
      <c r="I101" s="10">
        <f>SUM(I98:I100)</f>
        <v>9</v>
      </c>
      <c r="J101" s="10">
        <f>SUM(J98:J100)*3</f>
        <v>30</v>
      </c>
      <c r="K101" s="10">
        <f>SUM(K98:K100)</f>
        <v>13</v>
      </c>
      <c r="L101" s="10">
        <f>SUM(L98:L100)</f>
        <v>11</v>
      </c>
      <c r="M101" s="10">
        <f>SUM(M98:M100)</f>
        <v>13</v>
      </c>
      <c r="N101" s="13">
        <f>SUM(C101:M101)</f>
        <v>221</v>
      </c>
      <c r="O101" s="10">
        <f>SUM(O98:O100)</f>
        <v>8</v>
      </c>
      <c r="P101" s="10">
        <f>N101+(O101*3)</f>
        <v>245</v>
      </c>
      <c r="Q101" s="9"/>
    </row>
  </sheetData>
  <sortState xmlns:xlrd2="http://schemas.microsoft.com/office/spreadsheetml/2017/richdata2" ref="A2:Q101">
    <sortCondition ref="B2:B10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2515-5CD3-49C8-BD1B-A5B5BF01D46B}">
  <dimension ref="A1:P101"/>
  <sheetViews>
    <sheetView workbookViewId="0">
      <selection activeCell="B7" sqref="B7"/>
    </sheetView>
  </sheetViews>
  <sheetFormatPr defaultRowHeight="12.75" x14ac:dyDescent="0.35"/>
  <cols>
    <col min="1" max="1" width="14.3984375" bestFit="1" customWidth="1"/>
    <col min="2" max="2" width="38.1328125" bestFit="1" customWidth="1"/>
    <col min="16" max="16" width="9.06640625" style="102"/>
  </cols>
  <sheetData>
    <row r="1" spans="1:16" s="16" customFormat="1" ht="13.15" x14ac:dyDescent="0.4">
      <c r="A1" s="16" t="s">
        <v>0</v>
      </c>
      <c r="B1" s="16" t="s">
        <v>2</v>
      </c>
      <c r="C1" s="16" t="s">
        <v>110</v>
      </c>
      <c r="D1" s="16" t="s">
        <v>111</v>
      </c>
      <c r="E1" s="16" t="s">
        <v>112</v>
      </c>
      <c r="F1" s="16" t="s">
        <v>122</v>
      </c>
      <c r="G1" s="16" t="s">
        <v>104</v>
      </c>
      <c r="H1" s="16" t="s">
        <v>113</v>
      </c>
      <c r="I1" s="16" t="s">
        <v>121</v>
      </c>
      <c r="J1" s="16" t="s">
        <v>120</v>
      </c>
      <c r="K1" s="16" t="s">
        <v>119</v>
      </c>
      <c r="L1" s="16" t="s">
        <v>106</v>
      </c>
      <c r="M1" s="16" t="s">
        <v>109</v>
      </c>
      <c r="N1" s="16" t="s">
        <v>123</v>
      </c>
      <c r="O1" s="16" t="s">
        <v>107</v>
      </c>
      <c r="P1" s="16" t="s">
        <v>108</v>
      </c>
    </row>
    <row r="2" spans="1:16" x14ac:dyDescent="0.35">
      <c r="A2" t="s">
        <v>3</v>
      </c>
      <c r="B2" t="s">
        <v>8</v>
      </c>
      <c r="C2">
        <v>4.5</v>
      </c>
      <c r="D2">
        <v>4.5</v>
      </c>
      <c r="E2">
        <v>4.5</v>
      </c>
      <c r="F2">
        <v>3.6</v>
      </c>
      <c r="G2">
        <v>3.6</v>
      </c>
      <c r="H2">
        <v>3.6</v>
      </c>
      <c r="I2">
        <v>3.6</v>
      </c>
      <c r="J2">
        <v>4.5</v>
      </c>
      <c r="K2">
        <v>3.6</v>
      </c>
      <c r="L2">
        <v>3.6</v>
      </c>
      <c r="M2">
        <v>3.6</v>
      </c>
      <c r="O2">
        <v>4.5</v>
      </c>
    </row>
    <row r="3" spans="1:16" x14ac:dyDescent="0.35">
      <c r="A3" t="s">
        <v>39</v>
      </c>
      <c r="B3" t="s">
        <v>8</v>
      </c>
      <c r="C3">
        <v>5.0999999999999996</v>
      </c>
      <c r="D3">
        <v>3.06</v>
      </c>
      <c r="E3">
        <v>5.0999999999999996</v>
      </c>
      <c r="F3">
        <v>3.06</v>
      </c>
      <c r="G3">
        <v>3.06</v>
      </c>
      <c r="H3">
        <v>3.06</v>
      </c>
      <c r="I3">
        <v>3.06</v>
      </c>
      <c r="J3">
        <v>2.04</v>
      </c>
      <c r="K3">
        <v>2.04</v>
      </c>
      <c r="L3">
        <v>3.06</v>
      </c>
      <c r="M3">
        <v>3.06</v>
      </c>
      <c r="O3">
        <v>3.06</v>
      </c>
    </row>
    <row r="4" spans="1:16" x14ac:dyDescent="0.35">
      <c r="A4" t="s">
        <v>62</v>
      </c>
      <c r="B4" t="s">
        <v>8</v>
      </c>
      <c r="C4">
        <v>5.0999999999999996</v>
      </c>
      <c r="D4">
        <v>5.0999999999999996</v>
      </c>
      <c r="E4">
        <v>5.0999999999999996</v>
      </c>
      <c r="F4">
        <v>3.06</v>
      </c>
      <c r="G4">
        <v>3.06</v>
      </c>
      <c r="H4">
        <v>3.06</v>
      </c>
      <c r="I4">
        <v>3.06</v>
      </c>
      <c r="J4">
        <v>3.06</v>
      </c>
      <c r="K4">
        <v>2.04</v>
      </c>
      <c r="L4">
        <v>2.04</v>
      </c>
      <c r="M4">
        <v>4.08</v>
      </c>
      <c r="O4">
        <v>3.06</v>
      </c>
    </row>
    <row r="5" spans="1:16" s="101" customFormat="1" ht="13.15" x14ac:dyDescent="0.4">
      <c r="B5" s="101" t="s">
        <v>8</v>
      </c>
      <c r="C5" s="10">
        <f>SUM(C2:C4)*3</f>
        <v>44.099999999999994</v>
      </c>
      <c r="D5" s="10">
        <f>SUM(D2:D4)*2</f>
        <v>25.32</v>
      </c>
      <c r="E5" s="10">
        <f>SUM(E2:E4)*3</f>
        <v>44.099999999999994</v>
      </c>
      <c r="F5" s="10">
        <f>SUM(F2:F4)*3</f>
        <v>29.160000000000004</v>
      </c>
      <c r="G5" s="10">
        <f>SUM(G2:G4)*3</f>
        <v>29.160000000000004</v>
      </c>
      <c r="H5" s="10">
        <f>SUM(H2:H4)</f>
        <v>9.7200000000000006</v>
      </c>
      <c r="I5" s="10">
        <f>SUM(I2:I4)</f>
        <v>9.7200000000000006</v>
      </c>
      <c r="J5" s="10">
        <f>SUM(J2:J4)*3</f>
        <v>28.799999999999997</v>
      </c>
      <c r="K5" s="10">
        <f>SUM(K2:K4)</f>
        <v>7.6800000000000006</v>
      </c>
      <c r="L5" s="10">
        <f>SUM(L2:L4)</f>
        <v>8.6999999999999993</v>
      </c>
      <c r="M5" s="10">
        <f>SUM(M2:M4)</f>
        <v>10.74</v>
      </c>
      <c r="N5" s="13">
        <f>SUM(C5:M5)</f>
        <v>247.2</v>
      </c>
      <c r="O5" s="10">
        <f>SUM(O2:O4)</f>
        <v>10.620000000000001</v>
      </c>
      <c r="P5" s="10">
        <f>N5+(O5*3)</f>
        <v>279.06</v>
      </c>
    </row>
    <row r="6" spans="1:16" ht="13.15" x14ac:dyDescent="0.4">
      <c r="A6" t="s">
        <v>18</v>
      </c>
      <c r="B6" t="s">
        <v>23</v>
      </c>
      <c r="C6">
        <v>4.6999999999999993</v>
      </c>
      <c r="D6">
        <v>4.6999999999999993</v>
      </c>
      <c r="E6">
        <v>4.6999999999999993</v>
      </c>
      <c r="F6">
        <v>4.6999999999999993</v>
      </c>
      <c r="G6">
        <v>4.6999999999999993</v>
      </c>
      <c r="H6">
        <v>4.6999999999999993</v>
      </c>
      <c r="I6">
        <v>3.76</v>
      </c>
      <c r="J6">
        <v>4.6999999999999993</v>
      </c>
      <c r="K6">
        <v>4.6999999999999993</v>
      </c>
      <c r="L6">
        <v>4.6999999999999993</v>
      </c>
      <c r="M6">
        <v>3.76</v>
      </c>
      <c r="O6">
        <v>4.6999999999999993</v>
      </c>
      <c r="P6" s="103"/>
    </row>
    <row r="7" spans="1:16" ht="13.15" x14ac:dyDescent="0.4">
      <c r="A7" t="s">
        <v>53</v>
      </c>
      <c r="B7" t="s">
        <v>23</v>
      </c>
      <c r="C7">
        <v>4.45</v>
      </c>
      <c r="D7">
        <v>4.45</v>
      </c>
      <c r="E7">
        <v>4.45</v>
      </c>
      <c r="F7">
        <v>4.45</v>
      </c>
      <c r="G7">
        <v>4.45</v>
      </c>
      <c r="H7">
        <v>4.45</v>
      </c>
      <c r="I7">
        <v>4.45</v>
      </c>
      <c r="J7">
        <v>4.45</v>
      </c>
      <c r="K7">
        <v>4.45</v>
      </c>
      <c r="L7">
        <v>4.45</v>
      </c>
      <c r="M7">
        <v>4.45</v>
      </c>
      <c r="O7">
        <v>4.45</v>
      </c>
      <c r="P7" s="103"/>
    </row>
    <row r="8" spans="1:16" ht="13.15" x14ac:dyDescent="0.4">
      <c r="A8" t="s">
        <v>62</v>
      </c>
      <c r="B8" t="s">
        <v>23</v>
      </c>
      <c r="C8">
        <v>5.0999999999999996</v>
      </c>
      <c r="D8">
        <v>5.0999999999999996</v>
      </c>
      <c r="E8">
        <v>5.0999999999999996</v>
      </c>
      <c r="F8">
        <v>5.0999999999999996</v>
      </c>
      <c r="G8">
        <v>5.0999999999999996</v>
      </c>
      <c r="H8">
        <v>5.0999999999999996</v>
      </c>
      <c r="I8">
        <v>5.0999999999999996</v>
      </c>
      <c r="J8">
        <v>5.0999999999999996</v>
      </c>
      <c r="K8">
        <v>5.0999999999999996</v>
      </c>
      <c r="L8">
        <v>5.0999999999999996</v>
      </c>
      <c r="M8">
        <v>5.0999999999999996</v>
      </c>
      <c r="O8">
        <v>5.0999999999999996</v>
      </c>
      <c r="P8" s="103"/>
    </row>
    <row r="9" spans="1:16" s="101" customFormat="1" ht="13.15" x14ac:dyDescent="0.4">
      <c r="B9" s="101" t="s">
        <v>23</v>
      </c>
      <c r="C9" s="10">
        <f>SUM(C6:C8)*3</f>
        <v>42.749999999999993</v>
      </c>
      <c r="D9" s="10">
        <f>SUM(D6:D8)*2</f>
        <v>28.499999999999996</v>
      </c>
      <c r="E9" s="10">
        <f>SUM(E6:E8)*3</f>
        <v>42.749999999999993</v>
      </c>
      <c r="F9" s="10">
        <f>SUM(F6:F8)*3</f>
        <v>42.749999999999993</v>
      </c>
      <c r="G9" s="10">
        <f>SUM(G6:G8)*3</f>
        <v>42.749999999999993</v>
      </c>
      <c r="H9" s="10">
        <f>SUM(H6:H8)</f>
        <v>14.249999999999998</v>
      </c>
      <c r="I9" s="10">
        <f>SUM(I6:I8)</f>
        <v>13.31</v>
      </c>
      <c r="J9" s="10">
        <f>SUM(J6:J8)*3</f>
        <v>42.749999999999993</v>
      </c>
      <c r="K9" s="10">
        <f>SUM(K6:K8)</f>
        <v>14.249999999999998</v>
      </c>
      <c r="L9" s="10">
        <f>SUM(L6:L8)</f>
        <v>14.249999999999998</v>
      </c>
      <c r="M9" s="10">
        <f>SUM(M6:M8)</f>
        <v>13.31</v>
      </c>
      <c r="N9" s="13">
        <f>SUM(C9:M9)</f>
        <v>311.61999999999995</v>
      </c>
      <c r="O9" s="10">
        <f>SUM(O6:O8)</f>
        <v>14.249999999999998</v>
      </c>
      <c r="P9" s="10">
        <f t="shared" ref="P6:P69" si="0">N9+(O9*3)</f>
        <v>354.36999999999995</v>
      </c>
    </row>
    <row r="10" spans="1:16" ht="13.15" x14ac:dyDescent="0.4">
      <c r="A10" t="s">
        <v>31</v>
      </c>
      <c r="B10" t="s">
        <v>37</v>
      </c>
      <c r="C10">
        <v>5.4</v>
      </c>
      <c r="D10">
        <v>4.0500000000000007</v>
      </c>
      <c r="E10">
        <v>2.7</v>
      </c>
      <c r="F10">
        <v>5.4</v>
      </c>
      <c r="G10">
        <v>4.0500000000000007</v>
      </c>
      <c r="H10">
        <v>4.0500000000000007</v>
      </c>
      <c r="I10">
        <v>4.0500000000000007</v>
      </c>
      <c r="J10">
        <v>4.0500000000000007</v>
      </c>
      <c r="K10">
        <v>2.7</v>
      </c>
      <c r="L10">
        <v>4.0500000000000007</v>
      </c>
      <c r="M10">
        <v>2.7</v>
      </c>
      <c r="O10">
        <v>4.0500000000000007</v>
      </c>
      <c r="P10" s="103"/>
    </row>
    <row r="11" spans="1:16" ht="13.15" x14ac:dyDescent="0.4">
      <c r="A11" t="s">
        <v>39</v>
      </c>
      <c r="B11" t="s">
        <v>37</v>
      </c>
      <c r="C11">
        <v>5.0999999999999996</v>
      </c>
      <c r="D11">
        <v>5.0999999999999996</v>
      </c>
      <c r="E11">
        <v>4.08</v>
      </c>
      <c r="F11">
        <v>5.0999999999999996</v>
      </c>
      <c r="G11">
        <v>5.0999999999999996</v>
      </c>
      <c r="H11">
        <v>5.0999999999999996</v>
      </c>
      <c r="I11">
        <v>5.0999999999999996</v>
      </c>
      <c r="J11">
        <v>5.0999999999999996</v>
      </c>
      <c r="K11">
        <v>3.06</v>
      </c>
      <c r="L11">
        <v>4.08</v>
      </c>
      <c r="M11">
        <v>4.08</v>
      </c>
      <c r="O11">
        <v>5.0999999999999996</v>
      </c>
      <c r="P11" s="103"/>
    </row>
    <row r="12" spans="1:16" ht="13.15" x14ac:dyDescent="0.4">
      <c r="A12" t="s">
        <v>62</v>
      </c>
      <c r="B12" t="s">
        <v>37</v>
      </c>
      <c r="C12">
        <v>5.0999999999999996</v>
      </c>
      <c r="D12">
        <v>4.08</v>
      </c>
      <c r="E12">
        <v>4.08</v>
      </c>
      <c r="F12">
        <v>4.08</v>
      </c>
      <c r="G12">
        <v>3.06</v>
      </c>
      <c r="H12">
        <v>3.06</v>
      </c>
      <c r="I12">
        <v>3.06</v>
      </c>
      <c r="J12">
        <v>3.06</v>
      </c>
      <c r="K12">
        <v>4.08</v>
      </c>
      <c r="L12">
        <v>3.06</v>
      </c>
      <c r="M12">
        <v>2.04</v>
      </c>
      <c r="O12">
        <v>2.04</v>
      </c>
      <c r="P12" s="103"/>
    </row>
    <row r="13" spans="1:16" s="101" customFormat="1" ht="13.15" x14ac:dyDescent="0.4">
      <c r="B13" s="101" t="s">
        <v>37</v>
      </c>
      <c r="C13" s="10">
        <f>SUM(C10:C12)*3</f>
        <v>46.8</v>
      </c>
      <c r="D13" s="10">
        <f>SUM(D10:D12)*2</f>
        <v>26.46</v>
      </c>
      <c r="E13" s="10">
        <f>SUM(E10:E12)*3</f>
        <v>32.58</v>
      </c>
      <c r="F13" s="10">
        <f>SUM(F10:F12)*3</f>
        <v>43.74</v>
      </c>
      <c r="G13" s="10">
        <f>SUM(G10:G12)*3</f>
        <v>36.630000000000003</v>
      </c>
      <c r="H13" s="10">
        <f>SUM(H10:H12)</f>
        <v>12.21</v>
      </c>
      <c r="I13" s="10">
        <f>SUM(I10:I12)</f>
        <v>12.21</v>
      </c>
      <c r="J13" s="10">
        <f>SUM(J10:J12)*3</f>
        <v>36.630000000000003</v>
      </c>
      <c r="K13" s="10">
        <f>SUM(K10:K12)</f>
        <v>9.84</v>
      </c>
      <c r="L13" s="10">
        <f>SUM(L10:L12)</f>
        <v>11.190000000000001</v>
      </c>
      <c r="M13" s="10">
        <f>SUM(M10:M12)</f>
        <v>8.82</v>
      </c>
      <c r="N13" s="13">
        <f>SUM(C13:M13)</f>
        <v>277.10999999999996</v>
      </c>
      <c r="O13" s="10">
        <f>SUM(O10:O12)</f>
        <v>11.190000000000001</v>
      </c>
      <c r="P13" s="10">
        <f t="shared" si="0"/>
        <v>310.67999999999995</v>
      </c>
    </row>
    <row r="14" spans="1:16" ht="13.15" x14ac:dyDescent="0.4">
      <c r="A14" t="s">
        <v>78</v>
      </c>
      <c r="B14" t="s">
        <v>84</v>
      </c>
      <c r="C14">
        <v>4.72</v>
      </c>
      <c r="D14">
        <v>4.72</v>
      </c>
      <c r="E14">
        <v>5.8999999999999995</v>
      </c>
      <c r="F14">
        <v>5.8999999999999995</v>
      </c>
      <c r="G14">
        <v>5.8999999999999995</v>
      </c>
      <c r="H14">
        <v>5.8999999999999995</v>
      </c>
      <c r="I14">
        <v>4.72</v>
      </c>
      <c r="J14">
        <v>4.72</v>
      </c>
      <c r="K14">
        <v>5.8999999999999995</v>
      </c>
      <c r="L14">
        <v>5.8999999999999995</v>
      </c>
      <c r="M14">
        <v>4.72</v>
      </c>
      <c r="O14">
        <v>5.8999999999999995</v>
      </c>
      <c r="P14" s="103"/>
    </row>
    <row r="15" spans="1:16" ht="13.15" x14ac:dyDescent="0.4">
      <c r="A15" t="s">
        <v>94</v>
      </c>
      <c r="B15" t="s">
        <v>84</v>
      </c>
      <c r="C15">
        <v>4.6000000000000005</v>
      </c>
      <c r="D15">
        <v>4.6000000000000005</v>
      </c>
      <c r="E15">
        <v>4.6000000000000005</v>
      </c>
      <c r="F15">
        <v>4.6000000000000005</v>
      </c>
      <c r="G15">
        <v>4.6000000000000005</v>
      </c>
      <c r="H15">
        <v>4.6000000000000005</v>
      </c>
      <c r="I15">
        <v>4.6000000000000005</v>
      </c>
      <c r="J15">
        <v>4.6000000000000005</v>
      </c>
      <c r="K15">
        <v>4.6000000000000005</v>
      </c>
      <c r="L15">
        <v>4.6000000000000005</v>
      </c>
      <c r="M15">
        <v>1.84</v>
      </c>
      <c r="O15">
        <v>4.6000000000000005</v>
      </c>
      <c r="P15" s="103"/>
    </row>
    <row r="16" spans="1:16" ht="13.15" x14ac:dyDescent="0.4">
      <c r="A16" t="s">
        <v>62</v>
      </c>
      <c r="B16" t="s">
        <v>84</v>
      </c>
      <c r="C16">
        <v>4.08</v>
      </c>
      <c r="D16">
        <v>4.08</v>
      </c>
      <c r="E16">
        <v>5.0999999999999996</v>
      </c>
      <c r="F16">
        <v>3.06</v>
      </c>
      <c r="G16">
        <v>4.08</v>
      </c>
      <c r="H16">
        <v>4.08</v>
      </c>
      <c r="I16">
        <v>5.0999999999999996</v>
      </c>
      <c r="J16">
        <v>4.08</v>
      </c>
      <c r="K16">
        <v>4.08</v>
      </c>
      <c r="L16">
        <v>5.0999999999999996</v>
      </c>
      <c r="M16">
        <v>5.0999999999999996</v>
      </c>
      <c r="O16">
        <v>4.08</v>
      </c>
      <c r="P16" s="103"/>
    </row>
    <row r="17" spans="1:16" s="101" customFormat="1" ht="13.15" x14ac:dyDescent="0.4">
      <c r="B17" s="101" t="s">
        <v>84</v>
      </c>
      <c r="C17" s="10">
        <f>SUM(C14:C16)*3</f>
        <v>40.200000000000003</v>
      </c>
      <c r="D17" s="10">
        <f>SUM(D14:D16)*2</f>
        <v>26.8</v>
      </c>
      <c r="E17" s="10">
        <f>SUM(E14:E16)*3</f>
        <v>46.8</v>
      </c>
      <c r="F17" s="10">
        <f>SUM(F14:F16)*3</f>
        <v>40.68</v>
      </c>
      <c r="G17" s="10">
        <f>SUM(G14:G16)*3</f>
        <v>43.74</v>
      </c>
      <c r="H17" s="10">
        <f>SUM(H14:H16)</f>
        <v>14.58</v>
      </c>
      <c r="I17" s="10">
        <f>SUM(I14:I16)</f>
        <v>14.42</v>
      </c>
      <c r="J17" s="10">
        <f>SUM(J14:J16)*3</f>
        <v>40.200000000000003</v>
      </c>
      <c r="K17" s="10">
        <f>SUM(K14:K16)</f>
        <v>14.58</v>
      </c>
      <c r="L17" s="10">
        <f>SUM(L14:L16)</f>
        <v>15.6</v>
      </c>
      <c r="M17" s="10">
        <f>SUM(M14:M16)</f>
        <v>11.66</v>
      </c>
      <c r="N17" s="13">
        <f>SUM(C17:M17)</f>
        <v>309.26000000000005</v>
      </c>
      <c r="O17" s="10">
        <f>SUM(O14:O16)</f>
        <v>14.58</v>
      </c>
      <c r="P17" s="10">
        <f t="shared" si="0"/>
        <v>353.00000000000006</v>
      </c>
    </row>
    <row r="18" spans="1:16" ht="13.15" x14ac:dyDescent="0.4">
      <c r="A18" t="s">
        <v>94</v>
      </c>
      <c r="B18" t="s">
        <v>95</v>
      </c>
      <c r="C18">
        <v>3.68</v>
      </c>
      <c r="D18">
        <v>4.6000000000000005</v>
      </c>
      <c r="E18">
        <v>2.7600000000000002</v>
      </c>
      <c r="F18">
        <v>4.6000000000000005</v>
      </c>
      <c r="G18">
        <v>3.68</v>
      </c>
      <c r="H18">
        <v>2.7600000000000002</v>
      </c>
      <c r="I18">
        <v>2.7600000000000002</v>
      </c>
      <c r="J18">
        <v>2.7600000000000002</v>
      </c>
      <c r="K18">
        <v>3.68</v>
      </c>
      <c r="L18">
        <v>3.68</v>
      </c>
      <c r="M18">
        <v>3.68</v>
      </c>
      <c r="O18">
        <v>3.68</v>
      </c>
      <c r="P18" s="103"/>
    </row>
    <row r="19" spans="1:16" ht="13.15" x14ac:dyDescent="0.4">
      <c r="A19" t="s">
        <v>78</v>
      </c>
      <c r="B19" t="s">
        <v>81</v>
      </c>
      <c r="C19">
        <v>3.54</v>
      </c>
      <c r="D19">
        <v>3.54</v>
      </c>
      <c r="E19">
        <v>3.54</v>
      </c>
      <c r="F19">
        <v>3.54</v>
      </c>
      <c r="G19">
        <v>3.54</v>
      </c>
      <c r="H19">
        <v>4.72</v>
      </c>
      <c r="I19">
        <v>3.54</v>
      </c>
      <c r="J19">
        <v>3.54</v>
      </c>
      <c r="K19">
        <v>3.54</v>
      </c>
      <c r="L19">
        <v>3.54</v>
      </c>
      <c r="M19">
        <v>4.72</v>
      </c>
      <c r="O19">
        <v>3.54</v>
      </c>
      <c r="P19" s="103"/>
    </row>
    <row r="20" spans="1:16" ht="13.15" x14ac:dyDescent="0.4">
      <c r="A20" t="s">
        <v>62</v>
      </c>
      <c r="B20" t="s">
        <v>81</v>
      </c>
      <c r="C20">
        <v>3.06</v>
      </c>
      <c r="D20">
        <v>2.04</v>
      </c>
      <c r="E20">
        <v>3.06</v>
      </c>
      <c r="F20">
        <v>4.08</v>
      </c>
      <c r="G20">
        <v>3.06</v>
      </c>
      <c r="H20">
        <v>2.04</v>
      </c>
      <c r="I20">
        <v>2.04</v>
      </c>
      <c r="J20">
        <v>1.02</v>
      </c>
      <c r="K20">
        <v>5.0999999999999996</v>
      </c>
      <c r="L20">
        <v>4.08</v>
      </c>
      <c r="M20">
        <v>4.08</v>
      </c>
      <c r="O20">
        <v>3.06</v>
      </c>
      <c r="P20" s="103"/>
    </row>
    <row r="21" spans="1:16" s="101" customFormat="1" ht="13.15" x14ac:dyDescent="0.4">
      <c r="B21" s="101" t="s">
        <v>81</v>
      </c>
      <c r="C21" s="10">
        <f>SUM(C18:C20)*3</f>
        <v>30.840000000000003</v>
      </c>
      <c r="D21" s="10">
        <f>SUM(D18:D20)*2</f>
        <v>20.36</v>
      </c>
      <c r="E21" s="10">
        <f>SUM(E18:E20)*3</f>
        <v>28.080000000000005</v>
      </c>
      <c r="F21" s="10">
        <f>SUM(F18:F20)*3</f>
        <v>36.660000000000004</v>
      </c>
      <c r="G21" s="10">
        <f>SUM(G18:G20)*3</f>
        <v>30.840000000000003</v>
      </c>
      <c r="H21" s="10">
        <f>SUM(H18:H20)</f>
        <v>9.52</v>
      </c>
      <c r="I21" s="10">
        <f>SUM(I18:I20)</f>
        <v>8.34</v>
      </c>
      <c r="J21" s="10">
        <f>SUM(J18:J20)*3</f>
        <v>21.96</v>
      </c>
      <c r="K21" s="10">
        <f>SUM(K18:K20)</f>
        <v>12.32</v>
      </c>
      <c r="L21" s="10">
        <f>SUM(L18:L20)</f>
        <v>11.3</v>
      </c>
      <c r="M21" s="10">
        <f>SUM(M18:M20)</f>
        <v>12.48</v>
      </c>
      <c r="N21" s="13">
        <f>SUM(C21:M21)</f>
        <v>222.70000000000002</v>
      </c>
      <c r="O21" s="10">
        <f>SUM(O18:O20)</f>
        <v>10.280000000000001</v>
      </c>
      <c r="P21" s="10">
        <f t="shared" si="0"/>
        <v>253.54000000000002</v>
      </c>
    </row>
    <row r="22" spans="1:16" ht="13.15" x14ac:dyDescent="0.4">
      <c r="A22" t="s">
        <v>62</v>
      </c>
      <c r="B22" t="s">
        <v>91</v>
      </c>
      <c r="C22">
        <v>5.0999999999999996</v>
      </c>
      <c r="D22">
        <v>5.0999999999999996</v>
      </c>
      <c r="E22">
        <v>5.0999999999999996</v>
      </c>
      <c r="F22">
        <v>5.0999999999999996</v>
      </c>
      <c r="G22">
        <v>5.0999999999999996</v>
      </c>
      <c r="H22">
        <v>5.0999999999999996</v>
      </c>
      <c r="I22">
        <v>4.08</v>
      </c>
      <c r="J22">
        <v>4.08</v>
      </c>
      <c r="K22">
        <v>5.0999999999999996</v>
      </c>
      <c r="L22">
        <v>5.0999999999999996</v>
      </c>
      <c r="M22">
        <v>5.0999999999999996</v>
      </c>
      <c r="O22">
        <v>5.0999999999999996</v>
      </c>
      <c r="P22" s="103"/>
    </row>
    <row r="23" spans="1:16" ht="13.15" x14ac:dyDescent="0.4">
      <c r="A23" t="s">
        <v>78</v>
      </c>
      <c r="B23" t="s">
        <v>91</v>
      </c>
      <c r="C23">
        <v>3.54</v>
      </c>
      <c r="D23">
        <v>3.54</v>
      </c>
      <c r="E23">
        <v>3.54</v>
      </c>
      <c r="F23">
        <v>3.54</v>
      </c>
      <c r="G23">
        <v>2.36</v>
      </c>
      <c r="H23">
        <v>3.54</v>
      </c>
      <c r="I23">
        <v>3.54</v>
      </c>
      <c r="J23">
        <v>2.36</v>
      </c>
      <c r="K23">
        <v>3.54</v>
      </c>
      <c r="L23">
        <v>3.54</v>
      </c>
      <c r="M23">
        <v>4.72</v>
      </c>
      <c r="O23">
        <v>3.54</v>
      </c>
      <c r="P23" s="103"/>
    </row>
    <row r="24" spans="1:16" ht="13.15" x14ac:dyDescent="0.4">
      <c r="A24" t="s">
        <v>94</v>
      </c>
      <c r="B24" t="s">
        <v>91</v>
      </c>
      <c r="C24">
        <v>4.6000000000000005</v>
      </c>
      <c r="D24">
        <v>3.68</v>
      </c>
      <c r="E24">
        <v>3.68</v>
      </c>
      <c r="F24">
        <v>4.6000000000000005</v>
      </c>
      <c r="G24">
        <v>3.68</v>
      </c>
      <c r="H24">
        <v>3.68</v>
      </c>
      <c r="I24">
        <v>4.6000000000000005</v>
      </c>
      <c r="J24">
        <v>4.6000000000000005</v>
      </c>
      <c r="K24">
        <v>3.68</v>
      </c>
      <c r="L24">
        <v>3.68</v>
      </c>
      <c r="M24">
        <v>3.68</v>
      </c>
      <c r="O24">
        <v>3.68</v>
      </c>
      <c r="P24" s="103"/>
    </row>
    <row r="25" spans="1:16" s="101" customFormat="1" ht="13.15" x14ac:dyDescent="0.4">
      <c r="B25" s="101" t="s">
        <v>91</v>
      </c>
      <c r="C25" s="10">
        <f>SUM(C22:C24)*3</f>
        <v>39.720000000000006</v>
      </c>
      <c r="D25" s="10">
        <f>SUM(D22:D24)*2</f>
        <v>24.64</v>
      </c>
      <c r="E25" s="10">
        <f>SUM(E22:E24)*3</f>
        <v>36.96</v>
      </c>
      <c r="F25" s="10">
        <f>SUM(F22:F24)*3</f>
        <v>39.720000000000006</v>
      </c>
      <c r="G25" s="10">
        <f>SUM(G22:G24)*3</f>
        <v>33.419999999999995</v>
      </c>
      <c r="H25" s="10">
        <f>SUM(H22:H24)</f>
        <v>12.32</v>
      </c>
      <c r="I25" s="10">
        <f>SUM(I22:I24)</f>
        <v>12.22</v>
      </c>
      <c r="J25" s="10">
        <f>SUM(J22:J24)*3</f>
        <v>33.119999999999997</v>
      </c>
      <c r="K25" s="10">
        <f>SUM(K22:K24)</f>
        <v>12.32</v>
      </c>
      <c r="L25" s="10">
        <f>SUM(L22:L24)</f>
        <v>12.32</v>
      </c>
      <c r="M25" s="10">
        <f>SUM(M22:M24)</f>
        <v>13.5</v>
      </c>
      <c r="N25" s="13">
        <f>SUM(C25:M25)</f>
        <v>270.26</v>
      </c>
      <c r="O25" s="10">
        <f>SUM(O22:O24)</f>
        <v>12.32</v>
      </c>
      <c r="P25" s="10">
        <f t="shared" si="0"/>
        <v>307.21999999999997</v>
      </c>
    </row>
    <row r="26" spans="1:16" ht="13.15" x14ac:dyDescent="0.4">
      <c r="A26" t="s">
        <v>31</v>
      </c>
      <c r="B26" t="s">
        <v>35</v>
      </c>
      <c r="C26">
        <v>4.0500000000000007</v>
      </c>
      <c r="D26">
        <v>4.0500000000000007</v>
      </c>
      <c r="E26">
        <v>4.0500000000000007</v>
      </c>
      <c r="F26">
        <v>4.0500000000000007</v>
      </c>
      <c r="G26">
        <v>4.0500000000000007</v>
      </c>
      <c r="H26">
        <v>2.7</v>
      </c>
      <c r="I26">
        <v>2.7</v>
      </c>
      <c r="J26">
        <v>4.0500000000000007</v>
      </c>
      <c r="K26">
        <v>2.7</v>
      </c>
      <c r="L26">
        <v>4.0500000000000007</v>
      </c>
      <c r="M26">
        <v>2.7</v>
      </c>
      <c r="O26">
        <v>2.7</v>
      </c>
      <c r="P26" s="103"/>
    </row>
    <row r="27" spans="1:16" ht="13.15" x14ac:dyDescent="0.4">
      <c r="A27" t="s">
        <v>53</v>
      </c>
      <c r="B27" t="s">
        <v>35</v>
      </c>
      <c r="C27">
        <v>4.45</v>
      </c>
      <c r="D27">
        <v>4.45</v>
      </c>
      <c r="E27">
        <v>4.45</v>
      </c>
      <c r="F27">
        <v>4.45</v>
      </c>
      <c r="G27">
        <v>4.45</v>
      </c>
      <c r="H27">
        <v>4.45</v>
      </c>
      <c r="I27">
        <v>4.45</v>
      </c>
      <c r="J27">
        <v>4.45</v>
      </c>
      <c r="K27">
        <v>3.56</v>
      </c>
      <c r="L27">
        <v>4.45</v>
      </c>
      <c r="M27">
        <v>4.45</v>
      </c>
      <c r="O27">
        <v>4.45</v>
      </c>
      <c r="P27" s="103"/>
    </row>
    <row r="28" spans="1:16" ht="13.15" x14ac:dyDescent="0.4">
      <c r="A28" t="s">
        <v>62</v>
      </c>
      <c r="B28" t="s">
        <v>35</v>
      </c>
      <c r="C28">
        <v>4.08</v>
      </c>
      <c r="D28">
        <v>4.08</v>
      </c>
      <c r="E28">
        <v>5.0999999999999996</v>
      </c>
      <c r="F28">
        <v>4.08</v>
      </c>
      <c r="G28">
        <v>5.0999999999999996</v>
      </c>
      <c r="H28">
        <v>5.0999999999999996</v>
      </c>
      <c r="I28">
        <v>4.08</v>
      </c>
      <c r="J28">
        <v>5.0999999999999996</v>
      </c>
      <c r="K28">
        <v>3.06</v>
      </c>
      <c r="L28">
        <v>4.08</v>
      </c>
      <c r="M28">
        <v>5.0999999999999996</v>
      </c>
      <c r="O28">
        <v>5.0999999999999996</v>
      </c>
      <c r="P28" s="103"/>
    </row>
    <row r="29" spans="1:16" s="101" customFormat="1" ht="13.15" x14ac:dyDescent="0.4">
      <c r="B29" s="101" t="s">
        <v>35</v>
      </c>
      <c r="C29" s="10">
        <f>SUM(C26:C28)*3</f>
        <v>37.74</v>
      </c>
      <c r="D29" s="10">
        <f>SUM(D26:D28)*2</f>
        <v>25.16</v>
      </c>
      <c r="E29" s="10">
        <f>SUM(E26:E28)*3</f>
        <v>40.799999999999997</v>
      </c>
      <c r="F29" s="10">
        <f>SUM(F26:F28)*3</f>
        <v>37.74</v>
      </c>
      <c r="G29" s="10">
        <f>SUM(G26:G28)*3</f>
        <v>40.799999999999997</v>
      </c>
      <c r="H29" s="10">
        <f>SUM(H26:H28)</f>
        <v>12.25</v>
      </c>
      <c r="I29" s="10">
        <f>SUM(I26:I28)</f>
        <v>11.23</v>
      </c>
      <c r="J29" s="10">
        <f>SUM(J26:J28)*3</f>
        <v>40.799999999999997</v>
      </c>
      <c r="K29" s="10">
        <f>SUM(K26:K28)</f>
        <v>9.32</v>
      </c>
      <c r="L29" s="10">
        <f>SUM(L26:L28)</f>
        <v>12.58</v>
      </c>
      <c r="M29" s="10">
        <f>SUM(M26:M28)</f>
        <v>12.25</v>
      </c>
      <c r="N29" s="13">
        <f>SUM(C29:M29)</f>
        <v>280.66999999999996</v>
      </c>
      <c r="O29" s="10">
        <f>SUM(O26:O28)</f>
        <v>12.25</v>
      </c>
      <c r="P29" s="10">
        <f t="shared" si="0"/>
        <v>317.41999999999996</v>
      </c>
    </row>
    <row r="30" spans="1:16" ht="13.15" x14ac:dyDescent="0.4">
      <c r="A30" t="s">
        <v>31</v>
      </c>
      <c r="B30" t="s">
        <v>36</v>
      </c>
      <c r="C30">
        <v>5.4</v>
      </c>
      <c r="D30">
        <v>5.4</v>
      </c>
      <c r="E30">
        <v>5.4</v>
      </c>
      <c r="F30">
        <v>5.4</v>
      </c>
      <c r="G30">
        <v>5.4</v>
      </c>
      <c r="H30">
        <v>4.0500000000000007</v>
      </c>
      <c r="I30">
        <v>4.0500000000000007</v>
      </c>
      <c r="J30">
        <v>5.4</v>
      </c>
      <c r="K30">
        <v>4.0500000000000007</v>
      </c>
      <c r="L30">
        <v>5.4</v>
      </c>
      <c r="M30">
        <v>5.4</v>
      </c>
      <c r="O30">
        <v>6.75</v>
      </c>
      <c r="P30" s="103"/>
    </row>
    <row r="31" spans="1:16" ht="13.15" x14ac:dyDescent="0.4">
      <c r="A31" t="s">
        <v>94</v>
      </c>
      <c r="B31" t="s">
        <v>36</v>
      </c>
      <c r="C31">
        <v>4.6000000000000005</v>
      </c>
      <c r="D31">
        <v>4.6000000000000005</v>
      </c>
      <c r="E31">
        <v>4.6000000000000005</v>
      </c>
      <c r="F31">
        <v>4.6000000000000005</v>
      </c>
      <c r="G31">
        <v>3.68</v>
      </c>
      <c r="H31">
        <v>4.6000000000000005</v>
      </c>
      <c r="I31">
        <v>4.6000000000000005</v>
      </c>
      <c r="J31">
        <v>3.68</v>
      </c>
      <c r="K31">
        <v>4.6000000000000005</v>
      </c>
      <c r="L31">
        <v>4.6000000000000005</v>
      </c>
      <c r="M31">
        <v>3.68</v>
      </c>
      <c r="O31">
        <v>4.6000000000000005</v>
      </c>
      <c r="P31" s="103"/>
    </row>
    <row r="32" spans="1:16" ht="13.15" x14ac:dyDescent="0.4">
      <c r="A32" t="s">
        <v>62</v>
      </c>
      <c r="B32" t="s">
        <v>36</v>
      </c>
      <c r="C32">
        <v>5.0999999999999996</v>
      </c>
      <c r="D32">
        <v>4.08</v>
      </c>
      <c r="E32">
        <v>5.0999999999999996</v>
      </c>
      <c r="F32">
        <v>5.0999999999999996</v>
      </c>
      <c r="G32">
        <v>5.0999999999999996</v>
      </c>
      <c r="H32">
        <v>4.08</v>
      </c>
      <c r="I32">
        <v>4.08</v>
      </c>
      <c r="J32">
        <v>5.0999999999999996</v>
      </c>
      <c r="K32">
        <v>4.08</v>
      </c>
      <c r="L32">
        <v>5.0999999999999996</v>
      </c>
      <c r="M32">
        <v>5.0999999999999996</v>
      </c>
      <c r="O32">
        <v>5.0999999999999996</v>
      </c>
      <c r="P32" s="103"/>
    </row>
    <row r="33" spans="1:16" s="101" customFormat="1" ht="13.15" x14ac:dyDescent="0.4">
      <c r="B33" s="101" t="s">
        <v>36</v>
      </c>
      <c r="C33" s="10">
        <f>SUM(C30:C32)*3</f>
        <v>45.3</v>
      </c>
      <c r="D33" s="10">
        <f>SUM(D30:D32)*2</f>
        <v>28.16</v>
      </c>
      <c r="E33" s="10">
        <f>SUM(E30:E32)*3</f>
        <v>45.3</v>
      </c>
      <c r="F33" s="10">
        <f>SUM(F30:F32)*3</f>
        <v>45.3</v>
      </c>
      <c r="G33" s="10">
        <f>SUM(G30:G32)*3</f>
        <v>42.54</v>
      </c>
      <c r="H33" s="10">
        <f>SUM(H30:H32)</f>
        <v>12.730000000000002</v>
      </c>
      <c r="I33" s="10">
        <f>SUM(I30:I32)</f>
        <v>12.730000000000002</v>
      </c>
      <c r="J33" s="10">
        <f>SUM(J30:J32)*3</f>
        <v>42.54</v>
      </c>
      <c r="K33" s="10">
        <f>SUM(K30:K32)</f>
        <v>12.730000000000002</v>
      </c>
      <c r="L33" s="10">
        <f>SUM(L30:L32)</f>
        <v>15.1</v>
      </c>
      <c r="M33" s="10">
        <f>SUM(M30:M32)</f>
        <v>14.18</v>
      </c>
      <c r="N33" s="13">
        <f>SUM(C33:M33)</f>
        <v>316.61</v>
      </c>
      <c r="O33" s="10">
        <f>SUM(O30:O32)</f>
        <v>16.450000000000003</v>
      </c>
      <c r="P33" s="10">
        <f t="shared" si="0"/>
        <v>365.96000000000004</v>
      </c>
    </row>
    <row r="34" spans="1:16" ht="13.15" x14ac:dyDescent="0.4">
      <c r="A34" t="s">
        <v>18</v>
      </c>
      <c r="B34" t="s">
        <v>19</v>
      </c>
      <c r="C34">
        <v>2.82</v>
      </c>
      <c r="D34">
        <v>2.82</v>
      </c>
      <c r="E34">
        <v>4.6999999999999993</v>
      </c>
      <c r="F34">
        <v>4.6999999999999993</v>
      </c>
      <c r="G34">
        <v>2.82</v>
      </c>
      <c r="H34">
        <v>1.88</v>
      </c>
      <c r="I34">
        <v>2.82</v>
      </c>
      <c r="J34">
        <v>2.82</v>
      </c>
      <c r="K34">
        <v>2.82</v>
      </c>
      <c r="L34">
        <v>3.76</v>
      </c>
      <c r="M34">
        <v>2.82</v>
      </c>
      <c r="O34">
        <v>2.82</v>
      </c>
      <c r="P34" s="103"/>
    </row>
    <row r="35" spans="1:16" ht="13.15" x14ac:dyDescent="0.4">
      <c r="A35" t="s">
        <v>53</v>
      </c>
      <c r="B35" t="s">
        <v>19</v>
      </c>
      <c r="C35">
        <v>2.67</v>
      </c>
      <c r="D35">
        <v>2.67</v>
      </c>
      <c r="E35">
        <v>3.56</v>
      </c>
      <c r="F35">
        <v>2.67</v>
      </c>
      <c r="G35">
        <v>2.67</v>
      </c>
      <c r="H35">
        <v>1.78</v>
      </c>
      <c r="I35">
        <v>1.78</v>
      </c>
      <c r="J35">
        <v>1.78</v>
      </c>
      <c r="K35">
        <v>1.78</v>
      </c>
      <c r="L35">
        <v>3.56</v>
      </c>
      <c r="M35">
        <v>2.67</v>
      </c>
      <c r="O35">
        <v>2.67</v>
      </c>
      <c r="P35" s="103"/>
    </row>
    <row r="36" spans="1:16" ht="13.15" x14ac:dyDescent="0.4">
      <c r="A36" t="s">
        <v>62</v>
      </c>
      <c r="B36" t="s">
        <v>19</v>
      </c>
      <c r="C36">
        <v>3.06</v>
      </c>
      <c r="D36">
        <v>2.04</v>
      </c>
      <c r="E36">
        <v>3.06</v>
      </c>
      <c r="F36">
        <v>2.04</v>
      </c>
      <c r="G36">
        <v>2.04</v>
      </c>
      <c r="H36">
        <v>2.04</v>
      </c>
      <c r="I36">
        <v>3.06</v>
      </c>
      <c r="J36">
        <v>1.02</v>
      </c>
      <c r="K36">
        <v>3.06</v>
      </c>
      <c r="L36">
        <v>4.08</v>
      </c>
      <c r="M36">
        <v>2.04</v>
      </c>
      <c r="O36">
        <v>1.02</v>
      </c>
      <c r="P36" s="103"/>
    </row>
    <row r="37" spans="1:16" s="101" customFormat="1" ht="13.15" x14ac:dyDescent="0.4">
      <c r="B37" s="101" t="s">
        <v>19</v>
      </c>
      <c r="C37" s="10">
        <f>SUM(C34:C36)*3</f>
        <v>25.650000000000002</v>
      </c>
      <c r="D37" s="10">
        <f>SUM(D34:D36)*2</f>
        <v>15.06</v>
      </c>
      <c r="E37" s="10">
        <f>SUM(E34:E36)*3</f>
        <v>33.96</v>
      </c>
      <c r="F37" s="10">
        <f>SUM(F34:F36)*3</f>
        <v>28.23</v>
      </c>
      <c r="G37" s="10">
        <f>SUM(G34:G36)*3</f>
        <v>22.59</v>
      </c>
      <c r="H37" s="10">
        <f>SUM(H34:H36)</f>
        <v>5.7</v>
      </c>
      <c r="I37" s="10">
        <f>SUM(I34:I36)</f>
        <v>7.66</v>
      </c>
      <c r="J37" s="10">
        <f>SUM(J34:J36)*3</f>
        <v>16.86</v>
      </c>
      <c r="K37" s="10">
        <f>SUM(K34:K36)</f>
        <v>7.66</v>
      </c>
      <c r="L37" s="10">
        <f>SUM(L34:L36)</f>
        <v>11.4</v>
      </c>
      <c r="M37" s="10">
        <f>SUM(M34:M36)</f>
        <v>7.53</v>
      </c>
      <c r="N37" s="13">
        <f>SUM(C37:M37)</f>
        <v>182.29999999999998</v>
      </c>
      <c r="O37" s="10">
        <f>SUM(O34:O36)</f>
        <v>6.51</v>
      </c>
      <c r="P37" s="10">
        <f t="shared" si="0"/>
        <v>201.82999999999998</v>
      </c>
    </row>
    <row r="38" spans="1:16" ht="13.15" x14ac:dyDescent="0.4">
      <c r="A38" t="s">
        <v>31</v>
      </c>
      <c r="B38" t="s">
        <v>73</v>
      </c>
      <c r="C38">
        <v>4.0500000000000007</v>
      </c>
      <c r="D38">
        <v>4.0500000000000007</v>
      </c>
      <c r="E38">
        <v>4.0500000000000007</v>
      </c>
      <c r="F38">
        <v>4.0500000000000007</v>
      </c>
      <c r="G38">
        <v>4.0500000000000007</v>
      </c>
      <c r="H38">
        <v>2.7</v>
      </c>
      <c r="I38">
        <v>4.0500000000000007</v>
      </c>
      <c r="J38">
        <v>4.0500000000000007</v>
      </c>
      <c r="K38">
        <v>4.0500000000000007</v>
      </c>
      <c r="L38">
        <v>4.0500000000000007</v>
      </c>
      <c r="M38">
        <v>4.0500000000000007</v>
      </c>
      <c r="O38">
        <v>4.0500000000000007</v>
      </c>
      <c r="P38" s="103"/>
    </row>
    <row r="39" spans="1:16" ht="13.15" x14ac:dyDescent="0.4">
      <c r="A39" t="s">
        <v>62</v>
      </c>
      <c r="B39" t="s">
        <v>73</v>
      </c>
      <c r="C39">
        <v>5.0999999999999996</v>
      </c>
      <c r="D39">
        <v>5.0999999999999996</v>
      </c>
      <c r="E39">
        <v>5.0999999999999996</v>
      </c>
      <c r="F39">
        <v>5.0999999999999996</v>
      </c>
      <c r="G39">
        <v>5.0999999999999996</v>
      </c>
      <c r="H39">
        <v>5.0999999999999996</v>
      </c>
      <c r="I39">
        <v>4.08</v>
      </c>
      <c r="J39">
        <v>5.0999999999999996</v>
      </c>
      <c r="K39">
        <v>4.08</v>
      </c>
      <c r="L39">
        <v>4.08</v>
      </c>
      <c r="M39">
        <v>5.0999999999999996</v>
      </c>
      <c r="O39">
        <v>4.08</v>
      </c>
      <c r="P39" s="103"/>
    </row>
    <row r="40" spans="1:16" ht="13.15" x14ac:dyDescent="0.4">
      <c r="A40" t="s">
        <v>3</v>
      </c>
      <c r="B40" t="s">
        <v>73</v>
      </c>
      <c r="C40">
        <v>4.5</v>
      </c>
      <c r="D40">
        <v>4.5</v>
      </c>
      <c r="E40">
        <v>4.5</v>
      </c>
      <c r="F40">
        <v>4.5</v>
      </c>
      <c r="G40">
        <v>4.5</v>
      </c>
      <c r="H40">
        <v>4.5</v>
      </c>
      <c r="I40">
        <v>4.5</v>
      </c>
      <c r="J40">
        <v>4.5</v>
      </c>
      <c r="K40">
        <v>4.5</v>
      </c>
      <c r="L40">
        <v>4.5</v>
      </c>
      <c r="M40">
        <v>4.5</v>
      </c>
      <c r="O40">
        <v>4.5</v>
      </c>
      <c r="P40" s="103"/>
    </row>
    <row r="41" spans="1:16" s="101" customFormat="1" ht="13.15" x14ac:dyDescent="0.4">
      <c r="B41" s="101" t="s">
        <v>73</v>
      </c>
      <c r="C41" s="10">
        <f>SUM(C38:C40)*3</f>
        <v>40.950000000000003</v>
      </c>
      <c r="D41" s="10">
        <f>SUM(D38:D40)*2</f>
        <v>27.3</v>
      </c>
      <c r="E41" s="10">
        <f>SUM(E38:E40)*3</f>
        <v>40.950000000000003</v>
      </c>
      <c r="F41" s="10">
        <f>SUM(F38:F40)*3</f>
        <v>40.950000000000003</v>
      </c>
      <c r="G41" s="10">
        <f>SUM(G38:G40)*3</f>
        <v>40.950000000000003</v>
      </c>
      <c r="H41" s="10">
        <f>SUM(H38:H40)</f>
        <v>12.3</v>
      </c>
      <c r="I41" s="10">
        <f>SUM(I38:I40)</f>
        <v>12.63</v>
      </c>
      <c r="J41" s="10">
        <f>SUM(J38:J40)*3</f>
        <v>40.950000000000003</v>
      </c>
      <c r="K41" s="10">
        <f>SUM(K38:K40)</f>
        <v>12.63</v>
      </c>
      <c r="L41" s="10">
        <f>SUM(L38:L40)</f>
        <v>12.63</v>
      </c>
      <c r="M41" s="10">
        <f>SUM(M38:M40)</f>
        <v>13.65</v>
      </c>
      <c r="N41" s="13">
        <f>SUM(C41:M41)</f>
        <v>295.89</v>
      </c>
      <c r="O41" s="10">
        <f>SUM(O38:O40)</f>
        <v>12.63</v>
      </c>
      <c r="P41" s="10">
        <f t="shared" si="0"/>
        <v>333.78</v>
      </c>
    </row>
    <row r="42" spans="1:16" ht="13.15" x14ac:dyDescent="0.4">
      <c r="A42" t="s">
        <v>3</v>
      </c>
      <c r="B42" t="s">
        <v>40</v>
      </c>
      <c r="C42">
        <v>4.5</v>
      </c>
      <c r="D42">
        <v>4.5</v>
      </c>
      <c r="E42">
        <v>4.5</v>
      </c>
      <c r="F42">
        <v>3.6</v>
      </c>
      <c r="G42">
        <v>3.6</v>
      </c>
      <c r="H42">
        <v>1.8</v>
      </c>
      <c r="I42">
        <v>1.8</v>
      </c>
      <c r="J42">
        <v>4.5</v>
      </c>
      <c r="K42">
        <v>4.5</v>
      </c>
      <c r="L42">
        <v>3.6</v>
      </c>
      <c r="M42">
        <v>2.7</v>
      </c>
      <c r="O42">
        <v>4.5</v>
      </c>
      <c r="P42" s="103"/>
    </row>
    <row r="43" spans="1:16" ht="13.15" x14ac:dyDescent="0.4">
      <c r="A43" t="s">
        <v>39</v>
      </c>
      <c r="B43" t="s">
        <v>40</v>
      </c>
      <c r="C43">
        <v>5.0999999999999996</v>
      </c>
      <c r="D43">
        <v>5.0999999999999996</v>
      </c>
      <c r="E43">
        <v>5.0999999999999996</v>
      </c>
      <c r="F43">
        <v>4.08</v>
      </c>
      <c r="G43">
        <v>4.08</v>
      </c>
      <c r="H43">
        <v>4.08</v>
      </c>
      <c r="I43">
        <v>3.06</v>
      </c>
      <c r="J43">
        <v>4.08</v>
      </c>
      <c r="K43">
        <v>4.08</v>
      </c>
      <c r="L43">
        <v>5.0999999999999996</v>
      </c>
      <c r="M43">
        <v>3.06</v>
      </c>
      <c r="O43">
        <v>4.08</v>
      </c>
      <c r="P43" s="103"/>
    </row>
    <row r="44" spans="1:16" ht="13.15" x14ac:dyDescent="0.4">
      <c r="A44" t="s">
        <v>62</v>
      </c>
      <c r="B44" t="s">
        <v>40</v>
      </c>
      <c r="C44">
        <v>4.08</v>
      </c>
      <c r="D44">
        <v>3.06</v>
      </c>
      <c r="E44">
        <v>5.0999999999999996</v>
      </c>
      <c r="F44">
        <v>3.06</v>
      </c>
      <c r="G44">
        <v>3.06</v>
      </c>
      <c r="H44">
        <v>2.04</v>
      </c>
      <c r="I44">
        <v>2.04</v>
      </c>
      <c r="J44">
        <v>3.06</v>
      </c>
      <c r="K44">
        <v>4.08</v>
      </c>
      <c r="L44">
        <v>3.06</v>
      </c>
      <c r="M44">
        <v>4.08</v>
      </c>
      <c r="O44">
        <v>3.06</v>
      </c>
      <c r="P44" s="103"/>
    </row>
    <row r="45" spans="1:16" s="101" customFormat="1" ht="13.15" x14ac:dyDescent="0.4">
      <c r="B45" s="101" t="s">
        <v>40</v>
      </c>
      <c r="C45" s="10">
        <f>SUM(C42:C44)*3</f>
        <v>41.04</v>
      </c>
      <c r="D45" s="10">
        <f>SUM(D42:D44)*2</f>
        <v>25.32</v>
      </c>
      <c r="E45" s="10">
        <f>SUM(E42:E44)*3</f>
        <v>44.099999999999994</v>
      </c>
      <c r="F45" s="10">
        <f>SUM(F42:F44)*3</f>
        <v>32.22</v>
      </c>
      <c r="G45" s="10">
        <f>SUM(G42:G44)*3</f>
        <v>32.22</v>
      </c>
      <c r="H45" s="10">
        <f>SUM(H42:H44)</f>
        <v>7.92</v>
      </c>
      <c r="I45" s="10">
        <f>SUM(I42:I44)</f>
        <v>6.9</v>
      </c>
      <c r="J45" s="10">
        <f>SUM(J42:J44)*3</f>
        <v>34.92</v>
      </c>
      <c r="K45" s="10">
        <f>SUM(K42:K44)</f>
        <v>12.66</v>
      </c>
      <c r="L45" s="10">
        <f>SUM(L42:L44)</f>
        <v>11.76</v>
      </c>
      <c r="M45" s="10">
        <f>SUM(M42:M44)</f>
        <v>9.84</v>
      </c>
      <c r="N45" s="13">
        <f>SUM(C45:M45)</f>
        <v>258.89999999999998</v>
      </c>
      <c r="O45" s="10">
        <f>SUM(O42:O44)</f>
        <v>11.64</v>
      </c>
      <c r="P45" s="10">
        <f t="shared" si="0"/>
        <v>293.82</v>
      </c>
    </row>
    <row r="46" spans="1:16" ht="13.15" x14ac:dyDescent="0.4">
      <c r="A46" t="s">
        <v>3</v>
      </c>
      <c r="B46" t="s">
        <v>10</v>
      </c>
      <c r="C46">
        <v>3.6</v>
      </c>
      <c r="D46">
        <v>3.6</v>
      </c>
      <c r="E46">
        <v>4.5</v>
      </c>
      <c r="F46">
        <v>4.5</v>
      </c>
      <c r="G46">
        <v>4.5</v>
      </c>
      <c r="H46">
        <v>4.5</v>
      </c>
      <c r="I46">
        <v>3.6</v>
      </c>
      <c r="J46">
        <v>4.5</v>
      </c>
      <c r="K46">
        <v>4.5</v>
      </c>
      <c r="L46">
        <v>4.5</v>
      </c>
      <c r="M46">
        <v>3.6</v>
      </c>
      <c r="O46">
        <v>4.5</v>
      </c>
      <c r="P46" s="103"/>
    </row>
    <row r="47" spans="1:16" ht="13.15" x14ac:dyDescent="0.4">
      <c r="A47" t="s">
        <v>39</v>
      </c>
      <c r="B47" t="s">
        <v>10</v>
      </c>
      <c r="C47">
        <v>5.0999999999999996</v>
      </c>
      <c r="D47">
        <v>5.0999999999999996</v>
      </c>
      <c r="E47">
        <v>5.0999999999999996</v>
      </c>
      <c r="F47">
        <v>5.0999999999999996</v>
      </c>
      <c r="G47">
        <v>5.0999999999999996</v>
      </c>
      <c r="H47">
        <v>5.0999999999999996</v>
      </c>
      <c r="I47">
        <v>5.0999999999999996</v>
      </c>
      <c r="J47">
        <v>5.0999999999999996</v>
      </c>
      <c r="K47">
        <v>4.08</v>
      </c>
      <c r="L47">
        <v>5.0999999999999996</v>
      </c>
      <c r="M47">
        <v>5.0999999999999996</v>
      </c>
      <c r="O47">
        <v>5.0999999999999996</v>
      </c>
      <c r="P47" s="103"/>
    </row>
    <row r="48" spans="1:16" ht="13.15" x14ac:dyDescent="0.4">
      <c r="A48" t="s">
        <v>62</v>
      </c>
      <c r="B48" t="s">
        <v>10</v>
      </c>
      <c r="C48">
        <v>5.0999999999999996</v>
      </c>
      <c r="D48">
        <v>4.08</v>
      </c>
      <c r="E48">
        <v>5.0999999999999996</v>
      </c>
      <c r="F48">
        <v>5.0999999999999996</v>
      </c>
      <c r="G48">
        <v>5.0999999999999996</v>
      </c>
      <c r="H48">
        <v>5.0999999999999996</v>
      </c>
      <c r="I48">
        <v>5.0999999999999996</v>
      </c>
      <c r="J48">
        <v>4.08</v>
      </c>
      <c r="K48">
        <v>5.0999999999999996</v>
      </c>
      <c r="L48">
        <v>5.0999999999999996</v>
      </c>
      <c r="M48">
        <v>5.0999999999999996</v>
      </c>
      <c r="O48">
        <v>5.0999999999999996</v>
      </c>
      <c r="P48" s="103"/>
    </row>
    <row r="49" spans="1:16" s="101" customFormat="1" ht="13.15" x14ac:dyDescent="0.4">
      <c r="B49" s="101" t="s">
        <v>10</v>
      </c>
      <c r="C49" s="10">
        <f>SUM(C46:C48)*3</f>
        <v>41.4</v>
      </c>
      <c r="D49" s="10">
        <f>SUM(D46:D48)*2</f>
        <v>25.56</v>
      </c>
      <c r="E49" s="10">
        <f>SUM(E46:E48)*3</f>
        <v>44.099999999999994</v>
      </c>
      <c r="F49" s="10">
        <f>SUM(F46:F48)*3</f>
        <v>44.099999999999994</v>
      </c>
      <c r="G49" s="10">
        <f>SUM(G46:G48)*3</f>
        <v>44.099999999999994</v>
      </c>
      <c r="H49" s="10">
        <f>SUM(H46:H48)</f>
        <v>14.7</v>
      </c>
      <c r="I49" s="10">
        <f>SUM(I46:I48)</f>
        <v>13.799999999999999</v>
      </c>
      <c r="J49" s="10">
        <f>SUM(J46:J48)*3</f>
        <v>41.04</v>
      </c>
      <c r="K49" s="10">
        <f>SUM(K46:K48)</f>
        <v>13.68</v>
      </c>
      <c r="L49" s="10">
        <f>SUM(L46:L48)</f>
        <v>14.7</v>
      </c>
      <c r="M49" s="10">
        <f>SUM(M46:M48)</f>
        <v>13.799999999999999</v>
      </c>
      <c r="N49" s="13">
        <f>SUM(C49:M49)</f>
        <v>310.97999999999996</v>
      </c>
      <c r="O49" s="10">
        <f>SUM(O46:O48)</f>
        <v>14.7</v>
      </c>
      <c r="P49" s="10">
        <f>N49+(O49*3)</f>
        <v>355.07999999999993</v>
      </c>
    </row>
    <row r="50" spans="1:16" ht="13.15" x14ac:dyDescent="0.4">
      <c r="A50" t="s">
        <v>78</v>
      </c>
      <c r="B50" t="s">
        <v>79</v>
      </c>
      <c r="C50">
        <v>3.54</v>
      </c>
      <c r="D50">
        <v>3.54</v>
      </c>
      <c r="E50">
        <v>3.54</v>
      </c>
      <c r="F50">
        <v>4.72</v>
      </c>
      <c r="G50">
        <v>2.36</v>
      </c>
      <c r="H50">
        <v>3.54</v>
      </c>
      <c r="I50">
        <v>3.54</v>
      </c>
      <c r="J50">
        <v>3.54</v>
      </c>
      <c r="K50">
        <v>4.72</v>
      </c>
      <c r="L50">
        <v>3.54</v>
      </c>
      <c r="M50">
        <v>3.54</v>
      </c>
      <c r="O50">
        <v>3.54</v>
      </c>
      <c r="P50" s="103"/>
    </row>
    <row r="51" spans="1:16" ht="13.15" x14ac:dyDescent="0.4">
      <c r="A51" t="s">
        <v>94</v>
      </c>
      <c r="B51" t="s">
        <v>96</v>
      </c>
      <c r="C51">
        <v>4.6000000000000005</v>
      </c>
      <c r="D51">
        <v>3.68</v>
      </c>
      <c r="E51">
        <v>3.68</v>
      </c>
      <c r="F51">
        <v>3.68</v>
      </c>
      <c r="G51">
        <v>4.6000000000000005</v>
      </c>
      <c r="H51">
        <v>2.7600000000000002</v>
      </c>
      <c r="I51">
        <v>3.68</v>
      </c>
      <c r="J51">
        <v>4.6000000000000005</v>
      </c>
      <c r="K51">
        <v>3.68</v>
      </c>
      <c r="L51">
        <v>4.6000000000000005</v>
      </c>
      <c r="M51">
        <v>3.68</v>
      </c>
      <c r="O51">
        <v>3.68</v>
      </c>
      <c r="P51" s="103"/>
    </row>
    <row r="52" spans="1:16" ht="13.15" x14ac:dyDescent="0.4">
      <c r="A52" t="s">
        <v>62</v>
      </c>
      <c r="B52" t="s">
        <v>79</v>
      </c>
      <c r="C52">
        <v>5.0999999999999996</v>
      </c>
      <c r="D52">
        <v>5.0999999999999996</v>
      </c>
      <c r="E52">
        <v>5.0999999999999996</v>
      </c>
      <c r="F52">
        <v>4.08</v>
      </c>
      <c r="G52">
        <v>3.06</v>
      </c>
      <c r="H52">
        <v>3.06</v>
      </c>
      <c r="I52">
        <v>3.06</v>
      </c>
      <c r="J52">
        <v>3.06</v>
      </c>
      <c r="K52">
        <v>5.0999999999999996</v>
      </c>
      <c r="L52">
        <v>5.0999999999999996</v>
      </c>
      <c r="M52">
        <v>4.08</v>
      </c>
      <c r="O52">
        <v>3.06</v>
      </c>
      <c r="P52" s="103"/>
    </row>
    <row r="53" spans="1:16" s="101" customFormat="1" ht="13.15" x14ac:dyDescent="0.4">
      <c r="B53" s="101" t="s">
        <v>79</v>
      </c>
      <c r="C53" s="10">
        <f>SUM(C50:C52)*3</f>
        <v>39.72</v>
      </c>
      <c r="D53" s="10">
        <f>SUM(D50:D52)*2</f>
        <v>24.64</v>
      </c>
      <c r="E53" s="10">
        <f>SUM(E50:E52)*3</f>
        <v>36.96</v>
      </c>
      <c r="F53" s="10">
        <f>SUM(F50:F52)*3</f>
        <v>37.44</v>
      </c>
      <c r="G53" s="10">
        <f>SUM(G50:G52)*3</f>
        <v>30.060000000000002</v>
      </c>
      <c r="H53" s="10">
        <f>SUM(H50:H52)</f>
        <v>9.3600000000000012</v>
      </c>
      <c r="I53" s="10">
        <f>SUM(I50:I52)</f>
        <v>10.280000000000001</v>
      </c>
      <c r="J53" s="10">
        <f>SUM(J50:J52)*3</f>
        <v>33.6</v>
      </c>
      <c r="K53" s="10">
        <f>SUM(K50:K52)</f>
        <v>13.5</v>
      </c>
      <c r="L53" s="10">
        <f>SUM(L50:L52)</f>
        <v>13.24</v>
      </c>
      <c r="M53" s="10">
        <f>SUM(M50:M52)</f>
        <v>11.3</v>
      </c>
      <c r="N53" s="13">
        <f>SUM(C53:M53)</f>
        <v>260.10000000000002</v>
      </c>
      <c r="O53" s="10">
        <f>SUM(O50:O52)</f>
        <v>10.280000000000001</v>
      </c>
      <c r="P53" s="10">
        <f t="shared" si="0"/>
        <v>290.94000000000005</v>
      </c>
    </row>
    <row r="54" spans="1:16" ht="13.15" x14ac:dyDescent="0.4">
      <c r="A54" t="s">
        <v>18</v>
      </c>
      <c r="B54" t="s">
        <v>34</v>
      </c>
      <c r="C54">
        <v>4.6999999999999993</v>
      </c>
      <c r="D54">
        <v>3.76</v>
      </c>
      <c r="E54">
        <v>4.6999999999999993</v>
      </c>
      <c r="F54">
        <v>3.76</v>
      </c>
      <c r="G54">
        <v>4.6999999999999993</v>
      </c>
      <c r="H54">
        <v>3.76</v>
      </c>
      <c r="I54">
        <v>4.6999999999999993</v>
      </c>
      <c r="J54">
        <v>4.6999999999999993</v>
      </c>
      <c r="K54">
        <v>4.6999999999999993</v>
      </c>
      <c r="L54">
        <v>3.76</v>
      </c>
      <c r="M54">
        <v>3.76</v>
      </c>
      <c r="O54">
        <v>4.6999999999999993</v>
      </c>
      <c r="P54" s="103"/>
    </row>
    <row r="55" spans="1:16" ht="13.15" x14ac:dyDescent="0.4">
      <c r="A55" t="s">
        <v>31</v>
      </c>
      <c r="B55" t="s">
        <v>34</v>
      </c>
      <c r="C55">
        <v>4.0500000000000007</v>
      </c>
      <c r="D55">
        <v>4.0500000000000007</v>
      </c>
      <c r="E55">
        <v>4.0500000000000007</v>
      </c>
      <c r="F55">
        <v>2.7</v>
      </c>
      <c r="G55">
        <v>4.0500000000000007</v>
      </c>
      <c r="H55">
        <v>2.7</v>
      </c>
      <c r="I55">
        <v>4.0500000000000007</v>
      </c>
      <c r="J55">
        <v>4.0500000000000007</v>
      </c>
      <c r="K55">
        <v>2.7</v>
      </c>
      <c r="L55">
        <v>2.7</v>
      </c>
      <c r="M55">
        <v>2.7</v>
      </c>
      <c r="O55">
        <v>2.7</v>
      </c>
      <c r="P55" s="103"/>
    </row>
    <row r="56" spans="1:16" ht="13.15" x14ac:dyDescent="0.4">
      <c r="A56" t="s">
        <v>62</v>
      </c>
      <c r="B56" t="s">
        <v>34</v>
      </c>
      <c r="C56">
        <v>5.0999999999999996</v>
      </c>
      <c r="D56">
        <v>5.0999999999999996</v>
      </c>
      <c r="E56">
        <v>5.0999999999999996</v>
      </c>
      <c r="F56">
        <v>4.08</v>
      </c>
      <c r="G56">
        <v>4.08</v>
      </c>
      <c r="H56">
        <v>4.08</v>
      </c>
      <c r="I56">
        <v>4.08</v>
      </c>
      <c r="J56">
        <v>4.08</v>
      </c>
      <c r="K56">
        <v>4.08</v>
      </c>
      <c r="L56">
        <v>3.06</v>
      </c>
      <c r="M56">
        <v>3.06</v>
      </c>
      <c r="O56">
        <v>4.08</v>
      </c>
      <c r="P56" s="103"/>
    </row>
    <row r="57" spans="1:16" s="101" customFormat="1" ht="13.15" x14ac:dyDescent="0.4">
      <c r="B57" s="101" t="s">
        <v>34</v>
      </c>
      <c r="C57" s="10">
        <f>SUM(C54:C56)*3</f>
        <v>41.55</v>
      </c>
      <c r="D57" s="10">
        <f>SUM(D54:D56)*2</f>
        <v>25.82</v>
      </c>
      <c r="E57" s="10">
        <f>SUM(E54:E56)*3</f>
        <v>41.55</v>
      </c>
      <c r="F57" s="10">
        <f>SUM(F54:F56)*3</f>
        <v>31.619999999999997</v>
      </c>
      <c r="G57" s="10">
        <f>SUM(G54:G56)*3</f>
        <v>38.49</v>
      </c>
      <c r="H57" s="10">
        <f>SUM(H54:H56)</f>
        <v>10.54</v>
      </c>
      <c r="I57" s="10">
        <f>SUM(I54:I56)</f>
        <v>12.83</v>
      </c>
      <c r="J57" s="10">
        <f>SUM(J54:J56)*3</f>
        <v>38.49</v>
      </c>
      <c r="K57" s="10">
        <f>SUM(K54:K56)</f>
        <v>11.48</v>
      </c>
      <c r="L57" s="10">
        <f>SUM(L54:L56)</f>
        <v>9.52</v>
      </c>
      <c r="M57" s="10">
        <f>SUM(M54:M56)</f>
        <v>9.52</v>
      </c>
      <c r="N57" s="13">
        <f>SUM(C57:M57)</f>
        <v>271.40999999999997</v>
      </c>
      <c r="O57" s="10">
        <f>SUM(O54:O56)</f>
        <v>11.48</v>
      </c>
      <c r="P57" s="10">
        <f t="shared" si="0"/>
        <v>305.84999999999997</v>
      </c>
    </row>
    <row r="58" spans="1:16" ht="13.15" x14ac:dyDescent="0.4">
      <c r="A58" t="s">
        <v>62</v>
      </c>
      <c r="B58" t="s">
        <v>66</v>
      </c>
      <c r="C58">
        <v>5.0999999999999996</v>
      </c>
      <c r="D58">
        <v>5.0999999999999996</v>
      </c>
      <c r="E58">
        <v>5.0999999999999996</v>
      </c>
      <c r="F58">
        <v>3.06</v>
      </c>
      <c r="G58">
        <v>4.08</v>
      </c>
      <c r="H58">
        <v>2.04</v>
      </c>
      <c r="I58">
        <v>2.04</v>
      </c>
      <c r="J58">
        <v>2.04</v>
      </c>
      <c r="K58">
        <v>2.04</v>
      </c>
      <c r="L58">
        <v>3.06</v>
      </c>
      <c r="M58">
        <v>4.08</v>
      </c>
      <c r="O58">
        <v>4.08</v>
      </c>
      <c r="P58" s="103"/>
    </row>
    <row r="59" spans="1:16" ht="13.15" x14ac:dyDescent="0.4">
      <c r="A59" t="s">
        <v>39</v>
      </c>
      <c r="B59" t="s">
        <v>42</v>
      </c>
      <c r="C59">
        <v>5.0999999999999996</v>
      </c>
      <c r="D59">
        <v>5.0999999999999996</v>
      </c>
      <c r="E59">
        <v>5.0999999999999996</v>
      </c>
      <c r="F59">
        <v>4.08</v>
      </c>
      <c r="G59">
        <v>4.08</v>
      </c>
      <c r="H59">
        <v>4.08</v>
      </c>
      <c r="I59">
        <v>3.06</v>
      </c>
      <c r="J59">
        <v>4.08</v>
      </c>
      <c r="K59">
        <v>4.08</v>
      </c>
      <c r="L59">
        <v>3.06</v>
      </c>
      <c r="M59">
        <v>3.06</v>
      </c>
      <c r="O59">
        <v>4.08</v>
      </c>
      <c r="P59" s="103"/>
    </row>
    <row r="60" spans="1:16" ht="13.15" x14ac:dyDescent="0.4">
      <c r="A60" t="s">
        <v>3</v>
      </c>
      <c r="B60" t="s">
        <v>6</v>
      </c>
      <c r="C60">
        <v>4.5</v>
      </c>
      <c r="D60">
        <v>4.5</v>
      </c>
      <c r="E60">
        <v>4.5</v>
      </c>
      <c r="F60">
        <v>2.7</v>
      </c>
      <c r="G60">
        <v>2.7</v>
      </c>
      <c r="H60">
        <v>2.7</v>
      </c>
      <c r="I60">
        <v>1.8</v>
      </c>
      <c r="J60">
        <v>0.9</v>
      </c>
      <c r="K60">
        <v>3.6</v>
      </c>
      <c r="L60">
        <v>1.8</v>
      </c>
      <c r="M60">
        <v>1.8</v>
      </c>
      <c r="O60">
        <v>4.5</v>
      </c>
      <c r="P60" s="103"/>
    </row>
    <row r="61" spans="1:16" s="101" customFormat="1" ht="13.15" x14ac:dyDescent="0.4">
      <c r="B61" s="101" t="s">
        <v>66</v>
      </c>
      <c r="C61" s="10">
        <f>SUM(C58:C60)*3</f>
        <v>44.099999999999994</v>
      </c>
      <c r="D61" s="10">
        <f>SUM(D58:D60)*2</f>
        <v>29.4</v>
      </c>
      <c r="E61" s="10">
        <f>SUM(E58:E60)*3</f>
        <v>44.099999999999994</v>
      </c>
      <c r="F61" s="10">
        <f>SUM(F58:F60)*3</f>
        <v>29.52</v>
      </c>
      <c r="G61" s="10">
        <f>SUM(G58:G60)*3</f>
        <v>32.58</v>
      </c>
      <c r="H61" s="10">
        <f>SUM(H58:H60)</f>
        <v>8.82</v>
      </c>
      <c r="I61" s="10">
        <f>SUM(I58:I60)</f>
        <v>6.8999999999999995</v>
      </c>
      <c r="J61" s="10">
        <f>SUM(J58:J60)*3</f>
        <v>21.060000000000002</v>
      </c>
      <c r="K61" s="10">
        <f>SUM(K58:K60)</f>
        <v>9.7200000000000006</v>
      </c>
      <c r="L61" s="10">
        <f>SUM(L58:L60)</f>
        <v>7.92</v>
      </c>
      <c r="M61" s="10">
        <f>SUM(M58:M60)</f>
        <v>8.9400000000000013</v>
      </c>
      <c r="N61" s="13">
        <f>SUM(C61:M61)</f>
        <v>243.05999999999997</v>
      </c>
      <c r="O61" s="10">
        <f>SUM(O58:O60)</f>
        <v>12.66</v>
      </c>
      <c r="P61" s="10">
        <f>N61+(O61*3)</f>
        <v>281.03999999999996</v>
      </c>
    </row>
    <row r="62" spans="1:16" ht="13.15" x14ac:dyDescent="0.4">
      <c r="A62" t="s">
        <v>62</v>
      </c>
      <c r="B62" t="s">
        <v>29</v>
      </c>
      <c r="C62">
        <v>5.0999999999999996</v>
      </c>
      <c r="D62">
        <v>3.06</v>
      </c>
      <c r="E62">
        <v>5.0999999999999996</v>
      </c>
      <c r="F62">
        <v>5.0999999999999996</v>
      </c>
      <c r="G62">
        <v>5.0999999999999996</v>
      </c>
      <c r="H62">
        <v>3.06</v>
      </c>
      <c r="I62">
        <v>3.06</v>
      </c>
      <c r="J62">
        <v>5.0999999999999996</v>
      </c>
      <c r="K62">
        <v>4.08</v>
      </c>
      <c r="L62">
        <v>4.08</v>
      </c>
      <c r="M62">
        <v>5.0999999999999996</v>
      </c>
      <c r="O62">
        <v>5.0999999999999996</v>
      </c>
      <c r="P62" s="103"/>
    </row>
    <row r="63" spans="1:16" ht="13.15" x14ac:dyDescent="0.4">
      <c r="A63" t="s">
        <v>31</v>
      </c>
      <c r="B63" t="s">
        <v>29</v>
      </c>
      <c r="C63">
        <v>4.0500000000000007</v>
      </c>
      <c r="D63">
        <v>4.0500000000000007</v>
      </c>
      <c r="E63">
        <v>4.0500000000000007</v>
      </c>
      <c r="F63">
        <v>2.7</v>
      </c>
      <c r="G63">
        <v>4.0500000000000007</v>
      </c>
      <c r="H63">
        <v>4.0500000000000007</v>
      </c>
      <c r="I63">
        <v>2.7</v>
      </c>
      <c r="J63">
        <v>4.0500000000000007</v>
      </c>
      <c r="K63">
        <v>4.0500000000000007</v>
      </c>
      <c r="L63">
        <v>4.0500000000000007</v>
      </c>
      <c r="M63">
        <v>2.7</v>
      </c>
      <c r="O63">
        <v>2.7</v>
      </c>
      <c r="P63" s="103"/>
    </row>
    <row r="64" spans="1:16" ht="13.15" x14ac:dyDescent="0.4">
      <c r="A64" t="s">
        <v>18</v>
      </c>
      <c r="B64" t="s">
        <v>29</v>
      </c>
      <c r="C64">
        <v>4.6999999999999993</v>
      </c>
      <c r="D64">
        <v>4.6999999999999993</v>
      </c>
      <c r="E64">
        <v>4.6999999999999993</v>
      </c>
      <c r="F64">
        <v>4.6999999999999993</v>
      </c>
      <c r="G64">
        <v>4.6999999999999993</v>
      </c>
      <c r="H64">
        <v>3.76</v>
      </c>
      <c r="I64">
        <v>3.76</v>
      </c>
      <c r="J64">
        <v>4.6999999999999993</v>
      </c>
      <c r="K64">
        <v>4.6999999999999993</v>
      </c>
      <c r="L64">
        <v>4.6999999999999993</v>
      </c>
      <c r="M64">
        <v>4.6999999999999993</v>
      </c>
      <c r="O64">
        <v>3.76</v>
      </c>
      <c r="P64" s="103"/>
    </row>
    <row r="65" spans="1:16" s="101" customFormat="1" ht="13.15" x14ac:dyDescent="0.4">
      <c r="B65" s="101" t="s">
        <v>29</v>
      </c>
      <c r="C65" s="10">
        <f>SUM(C62:C64)*3</f>
        <v>41.55</v>
      </c>
      <c r="D65" s="10">
        <f>SUM(D62:D64)*2</f>
        <v>23.62</v>
      </c>
      <c r="E65" s="10">
        <f>SUM(E62:E64)*3</f>
        <v>41.55</v>
      </c>
      <c r="F65" s="10">
        <f>SUM(F62:F64)*3</f>
        <v>37.5</v>
      </c>
      <c r="G65" s="10">
        <f>SUM(G62:G64)*3</f>
        <v>41.55</v>
      </c>
      <c r="H65" s="10">
        <f>SUM(H62:H64)</f>
        <v>10.870000000000001</v>
      </c>
      <c r="I65" s="10">
        <f>SUM(I62:I64)</f>
        <v>9.52</v>
      </c>
      <c r="J65" s="10">
        <f>SUM(J62:J64)*3</f>
        <v>41.55</v>
      </c>
      <c r="K65" s="10">
        <f>SUM(K62:K64)</f>
        <v>12.83</v>
      </c>
      <c r="L65" s="10">
        <f>SUM(L62:L64)</f>
        <v>12.83</v>
      </c>
      <c r="M65" s="10">
        <f>SUM(M62:M64)</f>
        <v>12.5</v>
      </c>
      <c r="N65" s="13">
        <f>SUM(C65:M65)</f>
        <v>285.86999999999995</v>
      </c>
      <c r="O65" s="10">
        <f>SUM(O62:O64)</f>
        <v>11.559999999999999</v>
      </c>
      <c r="P65" s="10">
        <f t="shared" si="0"/>
        <v>320.54999999999995</v>
      </c>
    </row>
    <row r="66" spans="1:16" ht="13.15" x14ac:dyDescent="0.4">
      <c r="A66" t="s">
        <v>18</v>
      </c>
      <c r="B66" t="s">
        <v>21</v>
      </c>
      <c r="C66">
        <v>4.6999999999999993</v>
      </c>
      <c r="D66">
        <v>2.82</v>
      </c>
      <c r="E66">
        <v>2.82</v>
      </c>
      <c r="F66">
        <v>2.82</v>
      </c>
      <c r="G66">
        <v>2.82</v>
      </c>
      <c r="H66">
        <v>3.76</v>
      </c>
      <c r="I66">
        <v>2.82</v>
      </c>
      <c r="J66">
        <v>1.88</v>
      </c>
      <c r="K66">
        <v>2.82</v>
      </c>
      <c r="L66">
        <v>2.82</v>
      </c>
      <c r="M66">
        <v>3.76</v>
      </c>
      <c r="O66">
        <v>2.82</v>
      </c>
      <c r="P66" s="103"/>
    </row>
    <row r="67" spans="1:16" ht="13.15" x14ac:dyDescent="0.4">
      <c r="A67" t="s">
        <v>53</v>
      </c>
      <c r="B67" t="s">
        <v>21</v>
      </c>
      <c r="C67">
        <v>3.56</v>
      </c>
      <c r="D67">
        <v>3.56</v>
      </c>
      <c r="E67">
        <v>3.56</v>
      </c>
      <c r="F67">
        <v>3.56</v>
      </c>
      <c r="G67">
        <v>4.45</v>
      </c>
      <c r="H67">
        <v>4.45</v>
      </c>
      <c r="I67">
        <v>3.56</v>
      </c>
      <c r="J67">
        <v>4.45</v>
      </c>
      <c r="K67">
        <v>3.56</v>
      </c>
      <c r="L67">
        <v>4.45</v>
      </c>
      <c r="M67">
        <v>3.56</v>
      </c>
      <c r="O67">
        <v>3.56</v>
      </c>
      <c r="P67" s="103"/>
    </row>
    <row r="68" spans="1:16" ht="13.15" x14ac:dyDescent="0.4">
      <c r="A68" t="s">
        <v>62</v>
      </c>
      <c r="B68" t="s">
        <v>21</v>
      </c>
      <c r="C68">
        <v>4.08</v>
      </c>
      <c r="D68">
        <v>2.04</v>
      </c>
      <c r="E68">
        <v>2.04</v>
      </c>
      <c r="F68">
        <v>4.08</v>
      </c>
      <c r="G68">
        <v>2.04</v>
      </c>
      <c r="H68">
        <v>4.08</v>
      </c>
      <c r="I68">
        <v>4.08</v>
      </c>
      <c r="J68">
        <v>2.04</v>
      </c>
      <c r="K68">
        <v>5.0999999999999996</v>
      </c>
      <c r="L68">
        <v>2.04</v>
      </c>
      <c r="M68">
        <v>4.08</v>
      </c>
      <c r="O68">
        <v>2.04</v>
      </c>
      <c r="P68" s="103"/>
    </row>
    <row r="69" spans="1:16" s="101" customFormat="1" ht="13.15" x14ac:dyDescent="0.4">
      <c r="B69" s="101" t="s">
        <v>21</v>
      </c>
      <c r="C69" s="10">
        <f>SUM(C66:C68)*3</f>
        <v>37.019999999999996</v>
      </c>
      <c r="D69" s="10">
        <f>SUM(D66:D68)*2</f>
        <v>16.84</v>
      </c>
      <c r="E69" s="10">
        <f>SUM(E66:E68)*3</f>
        <v>25.259999999999998</v>
      </c>
      <c r="F69" s="10">
        <f>SUM(F66:F68)*3</f>
        <v>31.380000000000003</v>
      </c>
      <c r="G69" s="10">
        <f>SUM(G66:G68)*3</f>
        <v>27.929999999999996</v>
      </c>
      <c r="H69" s="10">
        <f>SUM(H66:H68)</f>
        <v>12.290000000000001</v>
      </c>
      <c r="I69" s="10">
        <f>SUM(I66:I68)</f>
        <v>10.46</v>
      </c>
      <c r="J69" s="10">
        <f>SUM(J66:J68)*3</f>
        <v>25.110000000000003</v>
      </c>
      <c r="K69" s="10">
        <f>SUM(K66:K68)</f>
        <v>11.48</v>
      </c>
      <c r="L69" s="10">
        <f>SUM(L66:L68)</f>
        <v>9.3099999999999987</v>
      </c>
      <c r="M69" s="10">
        <f>SUM(M66:M68)</f>
        <v>11.4</v>
      </c>
      <c r="N69" s="13">
        <f>SUM(C69:M69)</f>
        <v>218.48000000000002</v>
      </c>
      <c r="O69" s="10">
        <f>SUM(O66:O68)</f>
        <v>8.42</v>
      </c>
      <c r="P69" s="10">
        <f t="shared" si="0"/>
        <v>243.74</v>
      </c>
    </row>
    <row r="70" spans="1:16" ht="13.15" x14ac:dyDescent="0.4">
      <c r="A70" t="s">
        <v>18</v>
      </c>
      <c r="B70" t="s">
        <v>27</v>
      </c>
      <c r="C70">
        <v>4.6999999999999993</v>
      </c>
      <c r="D70">
        <v>4.6999999999999993</v>
      </c>
      <c r="E70">
        <v>4.6999999999999993</v>
      </c>
      <c r="F70">
        <v>3.76</v>
      </c>
      <c r="G70">
        <v>3.76</v>
      </c>
      <c r="H70">
        <v>3.76</v>
      </c>
      <c r="I70">
        <v>4.6999999999999993</v>
      </c>
      <c r="J70">
        <v>3.76</v>
      </c>
      <c r="K70">
        <v>3.76</v>
      </c>
      <c r="L70">
        <v>4.6999999999999993</v>
      </c>
      <c r="M70">
        <v>4.6999999999999993</v>
      </c>
      <c r="O70">
        <v>3.76</v>
      </c>
      <c r="P70" s="103"/>
    </row>
    <row r="71" spans="1:16" ht="13.15" x14ac:dyDescent="0.4">
      <c r="A71" t="s">
        <v>53</v>
      </c>
      <c r="B71" t="s">
        <v>27</v>
      </c>
      <c r="C71">
        <v>4.45</v>
      </c>
      <c r="D71">
        <v>4.45</v>
      </c>
      <c r="E71">
        <v>4.45</v>
      </c>
      <c r="F71">
        <v>4.45</v>
      </c>
      <c r="G71">
        <v>3.56</v>
      </c>
      <c r="H71">
        <v>3.56</v>
      </c>
      <c r="I71">
        <v>4.45</v>
      </c>
      <c r="J71">
        <v>3.56</v>
      </c>
      <c r="K71">
        <v>4.45</v>
      </c>
      <c r="L71">
        <v>3.56</v>
      </c>
      <c r="M71">
        <v>4.45</v>
      </c>
      <c r="O71">
        <v>2.67</v>
      </c>
      <c r="P71" s="103"/>
    </row>
    <row r="72" spans="1:16" ht="13.15" x14ac:dyDescent="0.4">
      <c r="A72" t="s">
        <v>62</v>
      </c>
      <c r="B72" t="s">
        <v>27</v>
      </c>
      <c r="C72">
        <v>5.0999999999999996</v>
      </c>
      <c r="D72">
        <v>4.08</v>
      </c>
      <c r="E72">
        <v>2.04</v>
      </c>
      <c r="F72">
        <v>3.06</v>
      </c>
      <c r="G72">
        <v>3.06</v>
      </c>
      <c r="H72">
        <v>2.04</v>
      </c>
      <c r="I72">
        <v>4.08</v>
      </c>
      <c r="J72">
        <v>2.04</v>
      </c>
      <c r="K72">
        <v>4.08</v>
      </c>
      <c r="L72">
        <v>5.0999999999999996</v>
      </c>
      <c r="M72">
        <v>5.0999999999999996</v>
      </c>
      <c r="O72">
        <v>2.04</v>
      </c>
      <c r="P72" s="103"/>
    </row>
    <row r="73" spans="1:16" s="101" customFormat="1" ht="13.15" x14ac:dyDescent="0.4">
      <c r="B73" s="101" t="s">
        <v>27</v>
      </c>
      <c r="C73" s="10">
        <f>SUM(C70:C72)*3</f>
        <v>42.749999999999993</v>
      </c>
      <c r="D73" s="10">
        <f>SUM(D70:D72)*2</f>
        <v>26.459999999999997</v>
      </c>
      <c r="E73" s="10">
        <f>SUM(E70:E72)*3</f>
        <v>33.569999999999993</v>
      </c>
      <c r="F73" s="10">
        <f>SUM(F70:F72)*3</f>
        <v>33.81</v>
      </c>
      <c r="G73" s="10">
        <f>SUM(G70:G72)*3</f>
        <v>31.14</v>
      </c>
      <c r="H73" s="10">
        <f>SUM(H70:H72)</f>
        <v>9.36</v>
      </c>
      <c r="I73" s="10">
        <f>SUM(I70:I72)</f>
        <v>13.229999999999999</v>
      </c>
      <c r="J73" s="10">
        <f>SUM(J70:J72)*3</f>
        <v>28.08</v>
      </c>
      <c r="K73" s="10">
        <f>SUM(K70:K72)</f>
        <v>12.290000000000001</v>
      </c>
      <c r="L73" s="10">
        <f>SUM(L70:L72)</f>
        <v>13.36</v>
      </c>
      <c r="M73" s="10">
        <f>SUM(M70:M72)</f>
        <v>14.249999999999998</v>
      </c>
      <c r="N73" s="13">
        <f>SUM(C73:M73)</f>
        <v>258.29999999999995</v>
      </c>
      <c r="O73" s="10">
        <f>SUM(O70:O72)</f>
        <v>8.4699999999999989</v>
      </c>
      <c r="P73" s="10">
        <f t="shared" ref="P70:P101" si="1">N73+(O73*3)</f>
        <v>283.70999999999992</v>
      </c>
    </row>
    <row r="74" spans="1:16" ht="13.15" x14ac:dyDescent="0.4">
      <c r="A74" t="s">
        <v>31</v>
      </c>
      <c r="B74" t="s">
        <v>38</v>
      </c>
      <c r="C74">
        <v>4.0500000000000007</v>
      </c>
      <c r="D74">
        <v>4.0500000000000007</v>
      </c>
      <c r="E74">
        <v>5.4</v>
      </c>
      <c r="F74">
        <v>4.0500000000000007</v>
      </c>
      <c r="G74">
        <v>4.0500000000000007</v>
      </c>
      <c r="H74">
        <v>4.0500000000000007</v>
      </c>
      <c r="I74">
        <v>2.7</v>
      </c>
      <c r="J74">
        <v>4.0500000000000007</v>
      </c>
      <c r="K74">
        <v>4.0500000000000007</v>
      </c>
      <c r="L74">
        <v>5.4</v>
      </c>
      <c r="M74">
        <v>5.4</v>
      </c>
      <c r="O74">
        <v>4.0500000000000007</v>
      </c>
      <c r="P74" s="103"/>
    </row>
    <row r="75" spans="1:16" ht="13.15" x14ac:dyDescent="0.4">
      <c r="A75" t="s">
        <v>78</v>
      </c>
      <c r="B75" t="s">
        <v>38</v>
      </c>
      <c r="C75">
        <v>3.54</v>
      </c>
      <c r="D75">
        <v>3.54</v>
      </c>
      <c r="E75">
        <v>3.54</v>
      </c>
      <c r="F75">
        <v>3.54</v>
      </c>
      <c r="G75">
        <v>4.72</v>
      </c>
      <c r="H75">
        <v>4.72</v>
      </c>
      <c r="I75">
        <v>3.54</v>
      </c>
      <c r="J75">
        <v>3.54</v>
      </c>
      <c r="K75">
        <v>4.72</v>
      </c>
      <c r="L75">
        <v>3.54</v>
      </c>
      <c r="M75">
        <v>4.72</v>
      </c>
      <c r="O75">
        <v>3.54</v>
      </c>
      <c r="P75" s="103"/>
    </row>
    <row r="76" spans="1:16" ht="13.15" x14ac:dyDescent="0.4">
      <c r="A76" t="s">
        <v>62</v>
      </c>
      <c r="B76" t="s">
        <v>38</v>
      </c>
      <c r="C76">
        <v>5.0999999999999996</v>
      </c>
      <c r="D76">
        <v>4.08</v>
      </c>
      <c r="E76">
        <v>5.0999999999999996</v>
      </c>
      <c r="F76">
        <v>5.0999999999999996</v>
      </c>
      <c r="G76">
        <v>5.0999999999999996</v>
      </c>
      <c r="H76">
        <v>4.08</v>
      </c>
      <c r="I76">
        <v>3.06</v>
      </c>
      <c r="J76">
        <v>3.06</v>
      </c>
      <c r="K76">
        <v>4.08</v>
      </c>
      <c r="L76">
        <v>5.0999999999999996</v>
      </c>
      <c r="M76">
        <v>4.08</v>
      </c>
      <c r="O76">
        <v>5.0999999999999996</v>
      </c>
      <c r="P76" s="103"/>
    </row>
    <row r="77" spans="1:16" s="101" customFormat="1" ht="13.15" x14ac:dyDescent="0.4">
      <c r="B77" s="101" t="s">
        <v>38</v>
      </c>
      <c r="C77" s="10">
        <f>SUM(C74:C76)*3</f>
        <v>38.070000000000007</v>
      </c>
      <c r="D77" s="10">
        <f>SUM(D74:D76)*2</f>
        <v>23.340000000000003</v>
      </c>
      <c r="E77" s="10">
        <f>SUM(E74:E76)*3</f>
        <v>42.120000000000005</v>
      </c>
      <c r="F77" s="10">
        <f>SUM(F74:F76)*3</f>
        <v>38.070000000000007</v>
      </c>
      <c r="G77" s="10">
        <f>SUM(G74:G76)*3</f>
        <v>41.61</v>
      </c>
      <c r="H77" s="10">
        <f>SUM(H74:H76)</f>
        <v>12.85</v>
      </c>
      <c r="I77" s="10">
        <f>SUM(I74:I76)</f>
        <v>9.3000000000000007</v>
      </c>
      <c r="J77" s="10">
        <f>SUM(J74:J76)*3</f>
        <v>31.950000000000003</v>
      </c>
      <c r="K77" s="10">
        <f>SUM(K74:K76)</f>
        <v>12.85</v>
      </c>
      <c r="L77" s="10">
        <f>SUM(L74:L76)</f>
        <v>14.040000000000001</v>
      </c>
      <c r="M77" s="10">
        <f>SUM(M74:M76)</f>
        <v>14.200000000000001</v>
      </c>
      <c r="N77" s="13">
        <f>SUM(C77:M77)</f>
        <v>278.40000000000003</v>
      </c>
      <c r="O77" s="10">
        <f>SUM(O74:O76)</f>
        <v>12.690000000000001</v>
      </c>
      <c r="P77" s="10">
        <f t="shared" si="1"/>
        <v>316.47000000000003</v>
      </c>
    </row>
    <row r="78" spans="1:16" ht="13.15" x14ac:dyDescent="0.4">
      <c r="A78" t="s">
        <v>3</v>
      </c>
      <c r="B78" t="s">
        <v>14</v>
      </c>
      <c r="C78">
        <v>4.5</v>
      </c>
      <c r="D78">
        <v>4.5</v>
      </c>
      <c r="E78">
        <v>4.5</v>
      </c>
      <c r="F78">
        <v>4.5</v>
      </c>
      <c r="G78">
        <v>4.5</v>
      </c>
      <c r="H78">
        <v>3.6</v>
      </c>
      <c r="I78">
        <v>3.6</v>
      </c>
      <c r="J78">
        <v>4.5</v>
      </c>
      <c r="K78">
        <v>4.5</v>
      </c>
      <c r="L78">
        <v>3.6</v>
      </c>
      <c r="M78">
        <v>2.7</v>
      </c>
      <c r="O78">
        <v>4.5</v>
      </c>
      <c r="P78" s="103"/>
    </row>
    <row r="79" spans="1:16" ht="13.15" x14ac:dyDescent="0.4">
      <c r="A79" t="s">
        <v>39</v>
      </c>
      <c r="B79" t="s">
        <v>48</v>
      </c>
      <c r="C79">
        <v>5.0999999999999996</v>
      </c>
      <c r="D79">
        <v>5.0999999999999996</v>
      </c>
      <c r="E79">
        <v>5.0999999999999996</v>
      </c>
      <c r="F79">
        <v>1.02</v>
      </c>
      <c r="G79">
        <v>1.02</v>
      </c>
      <c r="H79">
        <v>3.06</v>
      </c>
      <c r="I79">
        <v>1.02</v>
      </c>
      <c r="J79">
        <v>4.08</v>
      </c>
      <c r="K79">
        <v>1.02</v>
      </c>
      <c r="L79">
        <v>1.02</v>
      </c>
      <c r="M79">
        <v>1.02</v>
      </c>
      <c r="O79">
        <v>1.02</v>
      </c>
      <c r="P79" s="103"/>
    </row>
    <row r="80" spans="1:16" ht="13.15" x14ac:dyDescent="0.4">
      <c r="A80" t="s">
        <v>62</v>
      </c>
      <c r="B80" t="s">
        <v>71</v>
      </c>
      <c r="C80">
        <v>4.08</v>
      </c>
      <c r="D80">
        <v>2.04</v>
      </c>
      <c r="E80">
        <v>5.0999999999999996</v>
      </c>
      <c r="F80">
        <v>4.08</v>
      </c>
      <c r="G80">
        <v>5.0999999999999996</v>
      </c>
      <c r="H80">
        <v>2.04</v>
      </c>
      <c r="I80">
        <v>3.06</v>
      </c>
      <c r="J80">
        <v>3.06</v>
      </c>
      <c r="K80">
        <v>4.08</v>
      </c>
      <c r="L80">
        <v>3.06</v>
      </c>
      <c r="M80">
        <v>5.0999999999999996</v>
      </c>
      <c r="O80">
        <v>3.06</v>
      </c>
      <c r="P80" s="103"/>
    </row>
    <row r="81" spans="1:16" s="101" customFormat="1" ht="13.15" x14ac:dyDescent="0.4">
      <c r="B81" s="101" t="s">
        <v>71</v>
      </c>
      <c r="C81" s="10">
        <f>SUM(C78:C80)*3</f>
        <v>41.04</v>
      </c>
      <c r="D81" s="10">
        <f>SUM(D78:D80)*2</f>
        <v>23.28</v>
      </c>
      <c r="E81" s="10">
        <f>SUM(E78:E80)*3</f>
        <v>44.099999999999994</v>
      </c>
      <c r="F81" s="10">
        <f>SUM(F78:F80)*3</f>
        <v>28.799999999999997</v>
      </c>
      <c r="G81" s="10">
        <f>SUM(G78:G80)*3</f>
        <v>31.86</v>
      </c>
      <c r="H81" s="10">
        <f>SUM(H78:H80)</f>
        <v>8.6999999999999993</v>
      </c>
      <c r="I81" s="10">
        <f>SUM(I78:I80)</f>
        <v>7.68</v>
      </c>
      <c r="J81" s="10">
        <f>SUM(J78:J80)*3</f>
        <v>34.92</v>
      </c>
      <c r="K81" s="10">
        <f>SUM(K78:K80)</f>
        <v>9.6</v>
      </c>
      <c r="L81" s="10">
        <f>SUM(L78:L80)</f>
        <v>7.68</v>
      </c>
      <c r="M81" s="10">
        <f>SUM(M78:M80)</f>
        <v>8.82</v>
      </c>
      <c r="N81" s="13">
        <f>SUM(C81:M81)</f>
        <v>246.48</v>
      </c>
      <c r="O81" s="10">
        <f>SUM(O78:O80)</f>
        <v>8.58</v>
      </c>
      <c r="P81" s="10">
        <f t="shared" si="1"/>
        <v>272.21999999999997</v>
      </c>
    </row>
    <row r="82" spans="1:16" ht="13.15" x14ac:dyDescent="0.4">
      <c r="A82" t="s">
        <v>3</v>
      </c>
      <c r="B82" t="s">
        <v>12</v>
      </c>
      <c r="C82">
        <v>4.5</v>
      </c>
      <c r="D82">
        <v>4.5</v>
      </c>
      <c r="E82">
        <v>4.5</v>
      </c>
      <c r="F82">
        <v>4.5</v>
      </c>
      <c r="G82">
        <v>4.5</v>
      </c>
      <c r="H82">
        <v>4.5</v>
      </c>
      <c r="I82">
        <v>4.5</v>
      </c>
      <c r="J82">
        <v>4.5</v>
      </c>
      <c r="K82">
        <v>4.5</v>
      </c>
      <c r="L82">
        <v>4.5</v>
      </c>
      <c r="M82">
        <v>4.5</v>
      </c>
      <c r="O82">
        <v>4.5</v>
      </c>
      <c r="P82" s="103"/>
    </row>
    <row r="83" spans="1:16" ht="13.15" x14ac:dyDescent="0.4">
      <c r="A83" t="s">
        <v>62</v>
      </c>
      <c r="B83" t="s">
        <v>12</v>
      </c>
      <c r="C83">
        <v>3.06</v>
      </c>
      <c r="D83">
        <v>3.06</v>
      </c>
      <c r="E83">
        <v>2.04</v>
      </c>
      <c r="F83">
        <v>3.06</v>
      </c>
      <c r="G83">
        <v>4.08</v>
      </c>
      <c r="H83">
        <v>3.06</v>
      </c>
      <c r="I83">
        <v>2.04</v>
      </c>
      <c r="J83">
        <v>4.08</v>
      </c>
      <c r="K83">
        <v>4.08</v>
      </c>
      <c r="L83">
        <v>5.0999999999999996</v>
      </c>
      <c r="M83">
        <v>4.08</v>
      </c>
      <c r="O83">
        <v>3.06</v>
      </c>
      <c r="P83" s="103"/>
    </row>
    <row r="84" spans="1:16" ht="13.15" x14ac:dyDescent="0.4">
      <c r="A84" t="s">
        <v>39</v>
      </c>
      <c r="B84" t="s">
        <v>46</v>
      </c>
      <c r="C84">
        <v>5.0999999999999996</v>
      </c>
      <c r="D84">
        <v>5.0999999999999996</v>
      </c>
      <c r="E84">
        <v>3.06</v>
      </c>
      <c r="F84">
        <v>3.06</v>
      </c>
      <c r="G84">
        <v>4.08</v>
      </c>
      <c r="H84">
        <v>4.08</v>
      </c>
      <c r="I84">
        <v>4.08</v>
      </c>
      <c r="J84">
        <v>4.08</v>
      </c>
      <c r="K84">
        <v>4.08</v>
      </c>
      <c r="L84">
        <v>5.0999999999999996</v>
      </c>
      <c r="M84">
        <v>4.08</v>
      </c>
      <c r="O84">
        <v>4.08</v>
      </c>
      <c r="P84" s="103"/>
    </row>
    <row r="85" spans="1:16" s="101" customFormat="1" ht="13.15" x14ac:dyDescent="0.4">
      <c r="B85" s="101" t="s">
        <v>12</v>
      </c>
      <c r="C85" s="10">
        <f>SUM(C82:C84)*3</f>
        <v>37.980000000000004</v>
      </c>
      <c r="D85" s="10">
        <f>SUM(D82:D84)*2</f>
        <v>25.32</v>
      </c>
      <c r="E85" s="10">
        <f>SUM(E82:E84)*3</f>
        <v>28.799999999999997</v>
      </c>
      <c r="F85" s="10">
        <f>SUM(F82:F84)*3</f>
        <v>31.860000000000003</v>
      </c>
      <c r="G85" s="10">
        <f>SUM(G82:G84)*3</f>
        <v>37.980000000000004</v>
      </c>
      <c r="H85" s="10">
        <f>SUM(H82:H84)</f>
        <v>11.64</v>
      </c>
      <c r="I85" s="10">
        <f>SUM(I82:I84)</f>
        <v>10.620000000000001</v>
      </c>
      <c r="J85" s="10">
        <f>SUM(J82:J84)*3</f>
        <v>37.980000000000004</v>
      </c>
      <c r="K85" s="10">
        <f>SUM(K82:K84)</f>
        <v>12.66</v>
      </c>
      <c r="L85" s="10">
        <f>SUM(L82:L84)</f>
        <v>14.7</v>
      </c>
      <c r="M85" s="10">
        <f>SUM(M82:M84)</f>
        <v>12.66</v>
      </c>
      <c r="N85" s="13">
        <f>SUM(C85:M85)</f>
        <v>262.2</v>
      </c>
      <c r="O85" s="10">
        <f>SUM(O82:O84)</f>
        <v>11.64</v>
      </c>
      <c r="P85" s="10">
        <f t="shared" si="1"/>
        <v>297.12</v>
      </c>
    </row>
    <row r="86" spans="1:16" ht="13.15" x14ac:dyDescent="0.4">
      <c r="A86" t="s">
        <v>78</v>
      </c>
      <c r="B86" t="s">
        <v>58</v>
      </c>
      <c r="C86">
        <v>5.8999999999999995</v>
      </c>
      <c r="D86">
        <v>3.54</v>
      </c>
      <c r="E86">
        <v>4.72</v>
      </c>
      <c r="F86">
        <v>4.72</v>
      </c>
      <c r="G86">
        <v>4.72</v>
      </c>
      <c r="H86">
        <v>4.72</v>
      </c>
      <c r="I86">
        <v>4.72</v>
      </c>
      <c r="J86">
        <v>5.8999999999999995</v>
      </c>
      <c r="K86">
        <v>4.72</v>
      </c>
      <c r="L86">
        <v>4.72</v>
      </c>
      <c r="M86">
        <v>5.8999999999999995</v>
      </c>
      <c r="O86">
        <v>4.72</v>
      </c>
      <c r="P86" s="103"/>
    </row>
    <row r="87" spans="1:16" ht="13.15" x14ac:dyDescent="0.4">
      <c r="A87" t="s">
        <v>53</v>
      </c>
      <c r="B87" t="s">
        <v>58</v>
      </c>
      <c r="C87">
        <v>4.45</v>
      </c>
      <c r="D87">
        <v>4.45</v>
      </c>
      <c r="E87">
        <v>4.45</v>
      </c>
      <c r="F87">
        <v>4.45</v>
      </c>
      <c r="G87">
        <v>4.45</v>
      </c>
      <c r="H87">
        <v>4.45</v>
      </c>
      <c r="I87">
        <v>3.56</v>
      </c>
      <c r="J87">
        <v>4.45</v>
      </c>
      <c r="K87">
        <v>4.45</v>
      </c>
      <c r="L87">
        <v>4.45</v>
      </c>
      <c r="M87">
        <v>4.45</v>
      </c>
      <c r="O87">
        <v>4.45</v>
      </c>
      <c r="P87" s="103"/>
    </row>
    <row r="88" spans="1:16" ht="13.15" x14ac:dyDescent="0.4">
      <c r="A88" t="s">
        <v>62</v>
      </c>
      <c r="B88" t="s">
        <v>58</v>
      </c>
      <c r="C88">
        <v>5.0999999999999996</v>
      </c>
      <c r="D88">
        <v>4.08</v>
      </c>
      <c r="E88">
        <v>5.0999999999999996</v>
      </c>
      <c r="F88">
        <v>5.0999999999999996</v>
      </c>
      <c r="G88">
        <v>5.0999999999999996</v>
      </c>
      <c r="H88">
        <v>5.0999999999999996</v>
      </c>
      <c r="I88">
        <v>5.0999999999999996</v>
      </c>
      <c r="J88">
        <v>5.0999999999999996</v>
      </c>
      <c r="K88">
        <v>5.0999999999999996</v>
      </c>
      <c r="L88">
        <v>5.0999999999999996</v>
      </c>
      <c r="M88">
        <v>5.0999999999999996</v>
      </c>
      <c r="O88">
        <v>3.06</v>
      </c>
      <c r="P88" s="103"/>
    </row>
    <row r="89" spans="1:16" s="101" customFormat="1" ht="13.15" x14ac:dyDescent="0.4">
      <c r="B89" s="101" t="s">
        <v>58</v>
      </c>
      <c r="C89" s="10">
        <f>SUM(C86:C88)*3</f>
        <v>46.349999999999994</v>
      </c>
      <c r="D89" s="10">
        <f>SUM(D86:D88)*2</f>
        <v>24.14</v>
      </c>
      <c r="E89" s="10">
        <f>SUM(E86:E88)*3</f>
        <v>42.81</v>
      </c>
      <c r="F89" s="10">
        <f>SUM(F86:F88)*3</f>
        <v>42.81</v>
      </c>
      <c r="G89" s="10">
        <f>SUM(G86:G88)*3</f>
        <v>42.81</v>
      </c>
      <c r="H89" s="10">
        <f>SUM(H86:H88)</f>
        <v>14.27</v>
      </c>
      <c r="I89" s="10">
        <f>SUM(I86:I88)</f>
        <v>13.379999999999999</v>
      </c>
      <c r="J89" s="10">
        <f>SUM(J86:J88)*3</f>
        <v>46.349999999999994</v>
      </c>
      <c r="K89" s="10">
        <f>SUM(K86:K88)</f>
        <v>14.27</v>
      </c>
      <c r="L89" s="10">
        <f>SUM(L86:L88)</f>
        <v>14.27</v>
      </c>
      <c r="M89" s="10">
        <f>SUM(M86:M88)</f>
        <v>15.45</v>
      </c>
      <c r="N89" s="13">
        <f>SUM(C89:M89)</f>
        <v>316.90999999999997</v>
      </c>
      <c r="O89" s="10">
        <f>SUM(O86:O88)</f>
        <v>12.23</v>
      </c>
      <c r="P89" s="10">
        <f t="shared" si="1"/>
        <v>353.59999999999997</v>
      </c>
    </row>
    <row r="90" spans="1:16" ht="13.15" x14ac:dyDescent="0.4">
      <c r="A90" t="s">
        <v>31</v>
      </c>
      <c r="B90" t="s">
        <v>33</v>
      </c>
      <c r="C90">
        <v>5.4</v>
      </c>
      <c r="D90">
        <v>4.0500000000000007</v>
      </c>
      <c r="E90">
        <v>5.4</v>
      </c>
      <c r="F90">
        <v>4.0500000000000007</v>
      </c>
      <c r="G90">
        <v>4.0500000000000007</v>
      </c>
      <c r="H90">
        <v>4.0500000000000007</v>
      </c>
      <c r="I90">
        <v>4.0500000000000007</v>
      </c>
      <c r="J90">
        <v>4.0500000000000007</v>
      </c>
      <c r="K90">
        <v>2.7</v>
      </c>
      <c r="L90">
        <v>4.0500000000000007</v>
      </c>
      <c r="M90">
        <v>4.0500000000000007</v>
      </c>
      <c r="O90">
        <v>4.0500000000000007</v>
      </c>
      <c r="P90" s="103"/>
    </row>
    <row r="91" spans="1:16" ht="13.15" x14ac:dyDescent="0.4">
      <c r="A91" t="s">
        <v>53</v>
      </c>
      <c r="B91" t="s">
        <v>33</v>
      </c>
      <c r="C91">
        <v>4.45</v>
      </c>
      <c r="D91">
        <v>3.56</v>
      </c>
      <c r="E91">
        <v>3.56</v>
      </c>
      <c r="F91">
        <v>4.45</v>
      </c>
      <c r="G91">
        <v>4.45</v>
      </c>
      <c r="H91">
        <v>4.45</v>
      </c>
      <c r="I91">
        <v>4.45</v>
      </c>
      <c r="J91">
        <v>4.45</v>
      </c>
      <c r="K91">
        <v>4.45</v>
      </c>
      <c r="L91">
        <v>4.45</v>
      </c>
      <c r="M91">
        <v>4.45</v>
      </c>
      <c r="O91">
        <v>3.56</v>
      </c>
      <c r="P91" s="103"/>
    </row>
    <row r="92" spans="1:16" ht="13.15" x14ac:dyDescent="0.4">
      <c r="A92" t="s">
        <v>62</v>
      </c>
      <c r="B92" t="s">
        <v>33</v>
      </c>
      <c r="C92">
        <v>5.0999999999999996</v>
      </c>
      <c r="D92">
        <v>5.0999999999999996</v>
      </c>
      <c r="E92">
        <v>5.0999999999999996</v>
      </c>
      <c r="F92">
        <v>4.08</v>
      </c>
      <c r="G92">
        <v>4.08</v>
      </c>
      <c r="H92">
        <v>4.08</v>
      </c>
      <c r="I92">
        <v>4.08</v>
      </c>
      <c r="J92">
        <v>5.0999999999999996</v>
      </c>
      <c r="K92">
        <v>3.06</v>
      </c>
      <c r="L92">
        <v>4.08</v>
      </c>
      <c r="M92">
        <v>4.08</v>
      </c>
      <c r="O92">
        <v>5.0999999999999996</v>
      </c>
      <c r="P92" s="103"/>
    </row>
    <row r="93" spans="1:16" s="101" customFormat="1" ht="13.15" x14ac:dyDescent="0.4">
      <c r="B93" s="101" t="s">
        <v>33</v>
      </c>
      <c r="C93" s="10">
        <f>SUM(C90:C92)*3</f>
        <v>44.85</v>
      </c>
      <c r="D93" s="10">
        <f>SUM(D90:D92)*2</f>
        <v>25.42</v>
      </c>
      <c r="E93" s="10">
        <f>SUM(E90:E92)*3</f>
        <v>42.18</v>
      </c>
      <c r="F93" s="10">
        <f>SUM(F90:F92)*3</f>
        <v>37.74</v>
      </c>
      <c r="G93" s="10">
        <f>SUM(G90:G92)*3</f>
        <v>37.74</v>
      </c>
      <c r="H93" s="10">
        <f>SUM(H90:H92)</f>
        <v>12.58</v>
      </c>
      <c r="I93" s="10">
        <f>SUM(I90:I92)</f>
        <v>12.58</v>
      </c>
      <c r="J93" s="10">
        <f>SUM(J90:J92)*3</f>
        <v>40.799999999999997</v>
      </c>
      <c r="K93" s="10">
        <f>SUM(K90:K92)</f>
        <v>10.210000000000001</v>
      </c>
      <c r="L93" s="10">
        <f>SUM(L90:L92)</f>
        <v>12.58</v>
      </c>
      <c r="M93" s="10">
        <f>SUM(M90:M92)</f>
        <v>12.58</v>
      </c>
      <c r="N93" s="13">
        <f>SUM(C93:M93)</f>
        <v>289.26</v>
      </c>
      <c r="O93" s="10">
        <f>SUM(O90:O92)</f>
        <v>12.71</v>
      </c>
      <c r="P93" s="10">
        <f t="shared" si="1"/>
        <v>327.39</v>
      </c>
    </row>
    <row r="94" spans="1:16" ht="13.15" x14ac:dyDescent="0.4">
      <c r="A94" t="s">
        <v>18</v>
      </c>
      <c r="B94" t="s">
        <v>25</v>
      </c>
      <c r="C94">
        <v>4.6999999999999993</v>
      </c>
      <c r="D94">
        <v>4.6999999999999993</v>
      </c>
      <c r="E94">
        <v>4.6999999999999993</v>
      </c>
      <c r="F94">
        <v>4.6999999999999993</v>
      </c>
      <c r="G94">
        <v>4.6999999999999993</v>
      </c>
      <c r="H94">
        <v>4.6999999999999993</v>
      </c>
      <c r="I94">
        <v>4.6999999999999993</v>
      </c>
      <c r="J94">
        <v>3.76</v>
      </c>
      <c r="K94">
        <v>4.6999999999999993</v>
      </c>
      <c r="L94">
        <v>3.76</v>
      </c>
      <c r="M94">
        <v>3.76</v>
      </c>
      <c r="O94">
        <v>3.76</v>
      </c>
      <c r="P94" s="103"/>
    </row>
    <row r="95" spans="1:16" ht="13.15" x14ac:dyDescent="0.4">
      <c r="A95" t="s">
        <v>53</v>
      </c>
      <c r="B95" t="s">
        <v>25</v>
      </c>
      <c r="C95">
        <v>3.56</v>
      </c>
      <c r="D95">
        <v>4.45</v>
      </c>
      <c r="E95">
        <v>4.45</v>
      </c>
      <c r="F95">
        <v>4.45</v>
      </c>
      <c r="G95">
        <v>4.45</v>
      </c>
      <c r="H95">
        <v>3.56</v>
      </c>
      <c r="I95">
        <v>3.56</v>
      </c>
      <c r="J95">
        <v>4.45</v>
      </c>
      <c r="K95">
        <v>4.45</v>
      </c>
      <c r="L95">
        <v>4.45</v>
      </c>
      <c r="M95">
        <v>4.45</v>
      </c>
      <c r="O95">
        <v>2.67</v>
      </c>
      <c r="P95" s="103"/>
    </row>
    <row r="96" spans="1:16" ht="13.15" x14ac:dyDescent="0.4">
      <c r="A96" t="s">
        <v>62</v>
      </c>
      <c r="B96" t="s">
        <v>25</v>
      </c>
      <c r="C96">
        <v>5.0999999999999996</v>
      </c>
      <c r="D96">
        <v>3.06</v>
      </c>
      <c r="E96">
        <v>4.08</v>
      </c>
      <c r="F96">
        <v>4.08</v>
      </c>
      <c r="G96">
        <v>5.0999999999999996</v>
      </c>
      <c r="H96">
        <v>4.08</v>
      </c>
      <c r="I96">
        <v>5.0999999999999996</v>
      </c>
      <c r="J96">
        <v>3.06</v>
      </c>
      <c r="K96">
        <v>5.0999999999999996</v>
      </c>
      <c r="L96">
        <v>5.0999999999999996</v>
      </c>
      <c r="M96">
        <v>2.04</v>
      </c>
      <c r="O96">
        <v>3.06</v>
      </c>
      <c r="P96" s="103"/>
    </row>
    <row r="97" spans="1:16" s="101" customFormat="1" ht="13.15" x14ac:dyDescent="0.4">
      <c r="B97" s="101" t="s">
        <v>25</v>
      </c>
      <c r="C97" s="10">
        <f>SUM(C94:C96)*3</f>
        <v>40.08</v>
      </c>
      <c r="D97" s="10">
        <f>SUM(D94:D96)*2</f>
        <v>24.419999999999998</v>
      </c>
      <c r="E97" s="10">
        <f>SUM(E94:E96)*3</f>
        <v>39.69</v>
      </c>
      <c r="F97" s="10">
        <f>SUM(F94:F96)*3</f>
        <v>39.69</v>
      </c>
      <c r="G97" s="10">
        <f>SUM(G94:G96)*3</f>
        <v>42.749999999999993</v>
      </c>
      <c r="H97" s="10">
        <f>SUM(H94:H96)</f>
        <v>12.34</v>
      </c>
      <c r="I97" s="10">
        <f>SUM(I94:I96)</f>
        <v>13.36</v>
      </c>
      <c r="J97" s="10">
        <f>SUM(J94:J96)*3</f>
        <v>33.81</v>
      </c>
      <c r="K97" s="10">
        <f>SUM(K94:K96)</f>
        <v>14.249999999999998</v>
      </c>
      <c r="L97" s="10">
        <f>SUM(L94:L96)</f>
        <v>13.31</v>
      </c>
      <c r="M97" s="10">
        <f>SUM(M94:M96)</f>
        <v>10.25</v>
      </c>
      <c r="N97" s="13">
        <f>SUM(C97:M97)</f>
        <v>283.95</v>
      </c>
      <c r="O97" s="10">
        <f>SUM(O94:O96)</f>
        <v>9.49</v>
      </c>
      <c r="P97" s="10">
        <f t="shared" si="1"/>
        <v>312.41999999999996</v>
      </c>
    </row>
    <row r="98" spans="1:16" ht="13.15" x14ac:dyDescent="0.4">
      <c r="A98" t="s">
        <v>78</v>
      </c>
      <c r="B98" t="s">
        <v>80</v>
      </c>
      <c r="C98">
        <v>3.54</v>
      </c>
      <c r="D98">
        <v>3.54</v>
      </c>
      <c r="E98">
        <v>2.36</v>
      </c>
      <c r="F98">
        <v>3.54</v>
      </c>
      <c r="G98">
        <v>2.36</v>
      </c>
      <c r="H98">
        <v>2.36</v>
      </c>
      <c r="I98">
        <v>2.36</v>
      </c>
      <c r="J98">
        <v>2.36</v>
      </c>
      <c r="K98">
        <v>3.54</v>
      </c>
      <c r="L98">
        <v>2.36</v>
      </c>
      <c r="M98">
        <v>3.54</v>
      </c>
      <c r="O98">
        <v>2.36</v>
      </c>
      <c r="P98" s="103"/>
    </row>
    <row r="99" spans="1:16" ht="13.15" x14ac:dyDescent="0.4">
      <c r="A99" t="s">
        <v>94</v>
      </c>
      <c r="B99" t="s">
        <v>80</v>
      </c>
      <c r="C99">
        <v>4.6000000000000005</v>
      </c>
      <c r="D99">
        <v>4.6000000000000005</v>
      </c>
      <c r="E99">
        <v>3.68</v>
      </c>
      <c r="F99">
        <v>3.68</v>
      </c>
      <c r="G99">
        <v>4.6000000000000005</v>
      </c>
      <c r="H99">
        <v>2.7600000000000002</v>
      </c>
      <c r="I99">
        <v>2.7600000000000002</v>
      </c>
      <c r="J99">
        <v>2.7600000000000002</v>
      </c>
      <c r="K99">
        <v>4.6000000000000005</v>
      </c>
      <c r="L99">
        <v>4.6000000000000005</v>
      </c>
      <c r="M99">
        <v>4.6000000000000005</v>
      </c>
      <c r="O99">
        <v>3.68</v>
      </c>
      <c r="P99" s="103"/>
    </row>
    <row r="100" spans="1:16" ht="13.15" x14ac:dyDescent="0.4">
      <c r="A100" t="s">
        <v>62</v>
      </c>
      <c r="B100" t="s">
        <v>80</v>
      </c>
      <c r="C100">
        <v>3.06</v>
      </c>
      <c r="D100">
        <v>2.04</v>
      </c>
      <c r="E100">
        <v>3.06</v>
      </c>
      <c r="F100">
        <v>3.06</v>
      </c>
      <c r="G100">
        <v>2.04</v>
      </c>
      <c r="H100">
        <v>3.06</v>
      </c>
      <c r="I100">
        <v>4.08</v>
      </c>
      <c r="J100">
        <v>5.0999999999999996</v>
      </c>
      <c r="K100">
        <v>5.0999999999999996</v>
      </c>
      <c r="L100">
        <v>4.08</v>
      </c>
      <c r="M100">
        <v>5.0999999999999996</v>
      </c>
      <c r="O100">
        <v>2.04</v>
      </c>
      <c r="P100" s="103"/>
    </row>
    <row r="101" spans="1:16" s="101" customFormat="1" ht="13.15" x14ac:dyDescent="0.4">
      <c r="B101" s="101" t="s">
        <v>80</v>
      </c>
      <c r="C101" s="10">
        <f>SUM(C98:C100)*3</f>
        <v>33.6</v>
      </c>
      <c r="D101" s="10">
        <f>SUM(D98:D100)*2</f>
        <v>20.36</v>
      </c>
      <c r="E101" s="10">
        <f>SUM(E98:E100)*3</f>
        <v>27.299999999999997</v>
      </c>
      <c r="F101" s="10">
        <f>SUM(F98:F100)*3</f>
        <v>30.840000000000003</v>
      </c>
      <c r="G101" s="10">
        <f>SUM(G98:G100)*3</f>
        <v>27</v>
      </c>
      <c r="H101" s="10">
        <f>SUM(H98:H100)</f>
        <v>8.18</v>
      </c>
      <c r="I101" s="10">
        <f>SUM(I98:I100)</f>
        <v>9.1999999999999993</v>
      </c>
      <c r="J101" s="10">
        <f>SUM(J98:J100)*3</f>
        <v>30.659999999999997</v>
      </c>
      <c r="K101" s="10">
        <f>SUM(K98:K100)</f>
        <v>13.24</v>
      </c>
      <c r="L101" s="10">
        <f>SUM(L98:L100)</f>
        <v>11.040000000000001</v>
      </c>
      <c r="M101" s="10">
        <f>SUM(M98:M100)</f>
        <v>13.24</v>
      </c>
      <c r="N101" s="13">
        <f>SUM(C101:M101)</f>
        <v>224.66</v>
      </c>
      <c r="O101" s="10">
        <f>SUM(O98:O100)</f>
        <v>8.08</v>
      </c>
      <c r="P101" s="10">
        <f t="shared" si="1"/>
        <v>248.9</v>
      </c>
    </row>
  </sheetData>
  <sortState xmlns:xlrd2="http://schemas.microsoft.com/office/spreadsheetml/2017/richdata2" ref="A2:N100">
    <sortCondition ref="B2:B100"/>
  </sortState>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73F0-5213-4C5E-B633-E34280479B95}">
  <dimension ref="A1:G150"/>
  <sheetViews>
    <sheetView workbookViewId="0">
      <selection activeCell="I11" sqref="I11"/>
    </sheetView>
  </sheetViews>
  <sheetFormatPr defaultRowHeight="12.75" x14ac:dyDescent="0.35"/>
  <cols>
    <col min="1" max="1" width="37.59765625" bestFit="1" customWidth="1"/>
    <col min="3" max="3" width="11.33203125" customWidth="1"/>
    <col min="5" max="5" width="9.06640625" style="6"/>
    <col min="6" max="6" width="11.46484375" customWidth="1"/>
    <col min="7" max="7" width="13.46484375" customWidth="1"/>
  </cols>
  <sheetData>
    <row r="1" spans="1:7" s="50" customFormat="1" ht="14.25" customHeight="1" x14ac:dyDescent="0.4">
      <c r="A1" s="48" t="s">
        <v>2</v>
      </c>
      <c r="B1" s="49" t="s">
        <v>123</v>
      </c>
      <c r="C1" s="49" t="s">
        <v>116</v>
      </c>
      <c r="D1" s="49" t="s">
        <v>108</v>
      </c>
      <c r="E1" s="49" t="s">
        <v>124</v>
      </c>
      <c r="F1" s="49" t="s">
        <v>125</v>
      </c>
      <c r="G1" s="49" t="s">
        <v>126</v>
      </c>
    </row>
    <row r="2" spans="1:7" x14ac:dyDescent="0.35">
      <c r="A2" t="s">
        <v>23</v>
      </c>
      <c r="B2" s="6">
        <v>328</v>
      </c>
      <c r="C2" s="6">
        <v>15</v>
      </c>
      <c r="D2" s="6">
        <f>SUM(B2+(C2*3))</f>
        <v>373</v>
      </c>
      <c r="E2" s="47">
        <f>D2/375</f>
        <v>0.9946666666666667</v>
      </c>
      <c r="F2" s="6">
        <v>5000</v>
      </c>
      <c r="G2" s="6"/>
    </row>
    <row r="3" spans="1:7" x14ac:dyDescent="0.35">
      <c r="A3" t="s">
        <v>10</v>
      </c>
      <c r="B3" s="6">
        <v>317</v>
      </c>
      <c r="C3" s="6">
        <v>15</v>
      </c>
      <c r="D3" s="6">
        <f>SUM(B3+(C3*3))</f>
        <v>362</v>
      </c>
      <c r="E3" s="47">
        <f>D3/375</f>
        <v>0.96533333333333338</v>
      </c>
      <c r="F3" s="6">
        <v>2835</v>
      </c>
      <c r="G3" s="6"/>
    </row>
    <row r="4" spans="1:7" x14ac:dyDescent="0.35">
      <c r="A4" t="s">
        <v>58</v>
      </c>
      <c r="B4" s="6">
        <v>310</v>
      </c>
      <c r="C4" s="6">
        <v>12</v>
      </c>
      <c r="D4" s="6">
        <f>SUM(B4+(C4*3))</f>
        <v>346</v>
      </c>
      <c r="E4" s="47">
        <f>D4/375</f>
        <v>0.92266666666666663</v>
      </c>
      <c r="F4" s="6">
        <v>5000</v>
      </c>
      <c r="G4" s="6"/>
    </row>
    <row r="5" spans="1:7" x14ac:dyDescent="0.35">
      <c r="A5" t="s">
        <v>84</v>
      </c>
      <c r="B5" s="6">
        <v>298</v>
      </c>
      <c r="C5" s="6">
        <v>14</v>
      </c>
      <c r="D5" s="6">
        <f>SUM(B5+(C5*3))</f>
        <v>340</v>
      </c>
      <c r="E5" s="47">
        <f>D5/375</f>
        <v>0.90666666666666662</v>
      </c>
      <c r="F5" s="6">
        <v>5000</v>
      </c>
      <c r="G5" s="6"/>
    </row>
    <row r="6" spans="1:7" x14ac:dyDescent="0.35">
      <c r="A6" t="s">
        <v>36</v>
      </c>
      <c r="B6" s="6">
        <v>293</v>
      </c>
      <c r="C6" s="6">
        <v>15</v>
      </c>
      <c r="D6" s="6">
        <f>SUM(B6+(C6*3))</f>
        <v>338</v>
      </c>
      <c r="E6" s="47">
        <f>D6/375</f>
        <v>0.90133333333333332</v>
      </c>
      <c r="F6" s="6">
        <v>4475</v>
      </c>
      <c r="G6" s="6"/>
    </row>
    <row r="7" spans="1:7" s="85" customFormat="1" x14ac:dyDescent="0.35">
      <c r="A7" s="85" t="s">
        <v>25</v>
      </c>
      <c r="B7" s="86">
        <v>300</v>
      </c>
      <c r="C7" s="86">
        <v>10</v>
      </c>
      <c r="D7" s="86">
        <f>SUM(B7+(C7*3))</f>
        <v>330</v>
      </c>
      <c r="E7" s="88">
        <f>D7/375</f>
        <v>0.88</v>
      </c>
      <c r="F7" s="86">
        <v>5000</v>
      </c>
      <c r="G7" s="86"/>
    </row>
    <row r="8" spans="1:7" x14ac:dyDescent="0.35">
      <c r="A8" t="s">
        <v>73</v>
      </c>
      <c r="B8" s="6">
        <v>282</v>
      </c>
      <c r="C8" s="6">
        <v>12</v>
      </c>
      <c r="D8" s="6">
        <f>SUM(B8+(C8*3))</f>
        <v>318</v>
      </c>
      <c r="E8" s="47">
        <f>D8/375</f>
        <v>0.84799999999999998</v>
      </c>
      <c r="F8" s="6">
        <v>5000</v>
      </c>
      <c r="G8" s="6"/>
    </row>
    <row r="9" spans="1:7" x14ac:dyDescent="0.35">
      <c r="A9" t="s">
        <v>33</v>
      </c>
      <c r="B9" s="6">
        <v>274</v>
      </c>
      <c r="C9" s="6">
        <v>12</v>
      </c>
      <c r="D9" s="6">
        <f>SUM(B9+(C9*3))</f>
        <v>310</v>
      </c>
      <c r="E9" s="47">
        <f>D9/375</f>
        <v>0.82666666666666666</v>
      </c>
      <c r="F9" s="6">
        <v>5000</v>
      </c>
      <c r="G9" s="6"/>
    </row>
    <row r="10" spans="1:7" x14ac:dyDescent="0.35">
      <c r="A10" t="s">
        <v>12</v>
      </c>
      <c r="B10" s="6">
        <v>270</v>
      </c>
      <c r="C10" s="6">
        <v>12</v>
      </c>
      <c r="D10" s="6">
        <f>SUM(B10+(C10*3))</f>
        <v>306</v>
      </c>
      <c r="E10" s="47">
        <f>D10/375</f>
        <v>0.81599999999999995</v>
      </c>
      <c r="F10" s="6">
        <v>3000</v>
      </c>
      <c r="G10" s="6"/>
    </row>
    <row r="11" spans="1:7" x14ac:dyDescent="0.35">
      <c r="A11" t="s">
        <v>35</v>
      </c>
      <c r="B11" s="6">
        <v>269</v>
      </c>
      <c r="C11" s="6">
        <v>12</v>
      </c>
      <c r="D11" s="6">
        <f>SUM(B11+(C11*3))</f>
        <v>305</v>
      </c>
      <c r="E11" s="47">
        <f>D11/375</f>
        <v>0.81333333333333335</v>
      </c>
      <c r="F11" s="6">
        <v>5000</v>
      </c>
      <c r="G11" s="6"/>
    </row>
    <row r="12" spans="1:7" x14ac:dyDescent="0.35">
      <c r="A12" t="s">
        <v>101</v>
      </c>
      <c r="B12" s="6">
        <v>269</v>
      </c>
      <c r="C12" s="6">
        <v>11</v>
      </c>
      <c r="D12" s="6">
        <f>SUM(B12+(C12*3))</f>
        <v>302</v>
      </c>
      <c r="E12" s="47">
        <f>D12/375</f>
        <v>0.80533333333333335</v>
      </c>
      <c r="F12" s="6">
        <v>5000</v>
      </c>
      <c r="G12" s="6"/>
    </row>
    <row r="13" spans="1:7" x14ac:dyDescent="0.35">
      <c r="A13" t="s">
        <v>91</v>
      </c>
      <c r="B13" s="6">
        <v>265</v>
      </c>
      <c r="C13" s="6">
        <v>12</v>
      </c>
      <c r="D13" s="6">
        <f>SUM(B13+(C13*3))</f>
        <v>301</v>
      </c>
      <c r="E13" s="89">
        <f>D13/375</f>
        <v>0.80266666666666664</v>
      </c>
      <c r="F13" s="6">
        <v>5000</v>
      </c>
      <c r="G13" s="6"/>
    </row>
    <row r="14" spans="1:7" x14ac:dyDescent="0.35">
      <c r="A14" t="s">
        <v>40</v>
      </c>
      <c r="B14" s="6">
        <v>265</v>
      </c>
      <c r="C14" s="6">
        <v>12</v>
      </c>
      <c r="D14" s="6">
        <f>SUM(B14+(C14*3))</f>
        <v>301</v>
      </c>
      <c r="E14" s="89">
        <f>D14/375</f>
        <v>0.80266666666666664</v>
      </c>
      <c r="F14" s="6">
        <v>4000</v>
      </c>
      <c r="G14" s="6"/>
    </row>
    <row r="15" spans="1:7" x14ac:dyDescent="0.35">
      <c r="A15" t="s">
        <v>27</v>
      </c>
      <c r="B15" s="6">
        <v>274</v>
      </c>
      <c r="C15" s="6">
        <v>9</v>
      </c>
      <c r="D15" s="6">
        <f>SUM(B15+(C15*3))</f>
        <v>301</v>
      </c>
      <c r="E15" s="47">
        <f>D15/375</f>
        <v>0.80266666666666664</v>
      </c>
      <c r="F15" s="6">
        <v>5000</v>
      </c>
      <c r="G15" s="6"/>
    </row>
    <row r="16" spans="1:7" x14ac:dyDescent="0.35">
      <c r="A16" t="s">
        <v>34</v>
      </c>
      <c r="B16" s="6">
        <v>255</v>
      </c>
      <c r="C16" s="6">
        <v>11</v>
      </c>
      <c r="D16" s="6">
        <f>SUM(B16+(C16*3))</f>
        <v>288</v>
      </c>
      <c r="E16" s="47">
        <f>D16/375</f>
        <v>0.76800000000000002</v>
      </c>
      <c r="F16" s="6">
        <v>5000</v>
      </c>
      <c r="G16" s="6"/>
    </row>
    <row r="17" spans="1:7" x14ac:dyDescent="0.35">
      <c r="A17" t="s">
        <v>8</v>
      </c>
      <c r="B17" s="6">
        <v>254</v>
      </c>
      <c r="C17" s="6">
        <v>11</v>
      </c>
      <c r="D17" s="6">
        <f>SUM(B17+(C17*3))</f>
        <v>287</v>
      </c>
      <c r="E17" s="47">
        <f>D17/375</f>
        <v>0.76533333333333331</v>
      </c>
      <c r="F17" s="6">
        <v>1500</v>
      </c>
      <c r="G17" s="6"/>
    </row>
    <row r="18" spans="1:7" x14ac:dyDescent="0.35">
      <c r="A18" t="s">
        <v>66</v>
      </c>
      <c r="B18" s="6">
        <v>247</v>
      </c>
      <c r="C18" s="6">
        <v>13</v>
      </c>
      <c r="D18" s="6">
        <f>SUM(B18+(C18*3))</f>
        <v>286</v>
      </c>
      <c r="E18" s="89">
        <f>D18/375</f>
        <v>0.76266666666666671</v>
      </c>
      <c r="F18" s="6">
        <v>5000</v>
      </c>
      <c r="G18" s="6"/>
    </row>
    <row r="19" spans="1:7" x14ac:dyDescent="0.35">
      <c r="A19" t="s">
        <v>96</v>
      </c>
      <c r="B19" s="6">
        <v>254</v>
      </c>
      <c r="C19" s="6">
        <v>10</v>
      </c>
      <c r="D19" s="6">
        <f>SUM(B19+(C19*3))</f>
        <v>284</v>
      </c>
      <c r="E19" s="47">
        <f>D19/375</f>
        <v>0.7573333333333333</v>
      </c>
      <c r="F19" s="6">
        <v>5000</v>
      </c>
      <c r="G19" s="6"/>
    </row>
    <row r="20" spans="1:7" x14ac:dyDescent="0.35">
      <c r="A20" t="s">
        <v>71</v>
      </c>
      <c r="B20" s="6">
        <v>254</v>
      </c>
      <c r="C20" s="6">
        <v>9</v>
      </c>
      <c r="D20" s="6">
        <f>SUM(B20+(C20*3))</f>
        <v>281</v>
      </c>
      <c r="E20" s="47">
        <f>D20/375</f>
        <v>0.7493333333333333</v>
      </c>
      <c r="F20" s="6">
        <v>5000</v>
      </c>
      <c r="G20" s="6"/>
    </row>
    <row r="21" spans="1:7" x14ac:dyDescent="0.35">
      <c r="A21" t="s">
        <v>37</v>
      </c>
      <c r="B21" s="6">
        <v>250</v>
      </c>
      <c r="C21" s="6">
        <v>10</v>
      </c>
      <c r="D21" s="6">
        <f>SUM(B21+(C21*3))</f>
        <v>280</v>
      </c>
      <c r="E21" s="47">
        <f>D21/375</f>
        <v>0.7466666666666667</v>
      </c>
      <c r="F21" s="6">
        <v>5000</v>
      </c>
      <c r="G21" s="6"/>
    </row>
    <row r="22" spans="1:7" x14ac:dyDescent="0.35">
      <c r="A22" t="s">
        <v>38</v>
      </c>
      <c r="B22" s="6">
        <v>239</v>
      </c>
      <c r="C22" s="6">
        <v>11</v>
      </c>
      <c r="D22" s="6">
        <f>SUM(B22+(C22*3))</f>
        <v>272</v>
      </c>
      <c r="E22" s="47">
        <f>D22/375</f>
        <v>0.72533333333333339</v>
      </c>
      <c r="F22" s="6">
        <v>5000</v>
      </c>
      <c r="G22" s="6"/>
    </row>
    <row r="23" spans="1:7" x14ac:dyDescent="0.35">
      <c r="A23" t="s">
        <v>21</v>
      </c>
      <c r="B23" s="6">
        <v>232</v>
      </c>
      <c r="C23" s="6">
        <v>9</v>
      </c>
      <c r="D23" s="6">
        <f>SUM(B23+(C23*3))</f>
        <v>259</v>
      </c>
      <c r="E23" s="89">
        <f>D23/375</f>
        <v>0.69066666666666665</v>
      </c>
      <c r="F23" s="6">
        <v>5000</v>
      </c>
      <c r="G23" s="6"/>
    </row>
    <row r="24" spans="1:7" x14ac:dyDescent="0.35">
      <c r="A24" s="99" t="s">
        <v>95</v>
      </c>
      <c r="B24" s="100">
        <v>216</v>
      </c>
      <c r="C24" s="100">
        <v>10</v>
      </c>
      <c r="D24" s="100">
        <f>SUM(B24+(C24*3))</f>
        <v>246</v>
      </c>
      <c r="E24" s="89">
        <f>D24/375</f>
        <v>0.65600000000000003</v>
      </c>
      <c r="F24" s="100">
        <v>5000</v>
      </c>
      <c r="G24" s="100"/>
    </row>
    <row r="25" spans="1:7" x14ac:dyDescent="0.35">
      <c r="A25" t="s">
        <v>80</v>
      </c>
      <c r="B25" s="6">
        <v>221</v>
      </c>
      <c r="C25" s="6">
        <v>8</v>
      </c>
      <c r="D25" s="6">
        <f>SUM(B25+(C25*3))</f>
        <v>245</v>
      </c>
      <c r="E25" s="47">
        <f>D25/375</f>
        <v>0.65333333333333332</v>
      </c>
      <c r="F25" s="6">
        <v>5000</v>
      </c>
      <c r="G25" s="6"/>
    </row>
    <row r="26" spans="1:7" x14ac:dyDescent="0.35">
      <c r="A26" t="s">
        <v>19</v>
      </c>
      <c r="B26" s="6">
        <v>193</v>
      </c>
      <c r="C26" s="6">
        <v>7</v>
      </c>
      <c r="D26" s="6">
        <f>SUM(B26+(C26*3))</f>
        <v>214</v>
      </c>
      <c r="E26" s="47">
        <f>D26/375</f>
        <v>0.57066666666666666</v>
      </c>
      <c r="F26" s="6">
        <v>3200</v>
      </c>
      <c r="G26" s="6"/>
    </row>
    <row r="27" spans="1:7" ht="13.15" x14ac:dyDescent="0.4">
      <c r="E27" s="33" t="s">
        <v>108</v>
      </c>
      <c r="F27" s="33">
        <f>SUM(F2:F26)</f>
        <v>114010</v>
      </c>
      <c r="G27" s="33">
        <f>SUM(G2:G26)</f>
        <v>0</v>
      </c>
    </row>
    <row r="28" spans="1:7" ht="13.15" x14ac:dyDescent="0.4">
      <c r="E28" s="33" t="s">
        <v>130</v>
      </c>
      <c r="F28" s="33"/>
      <c r="G28" s="33">
        <v>13000</v>
      </c>
    </row>
    <row r="29" spans="1:7" ht="13.15" x14ac:dyDescent="0.4">
      <c r="E29" s="33" t="s">
        <v>118</v>
      </c>
      <c r="F29" s="33"/>
      <c r="G29" s="33">
        <f>35000-(G28+G27)</f>
        <v>22000</v>
      </c>
    </row>
    <row r="41" spans="1:1" x14ac:dyDescent="0.35">
      <c r="A41" s="1"/>
    </row>
    <row r="42" spans="1:1" x14ac:dyDescent="0.35">
      <c r="A42" s="1"/>
    </row>
    <row r="43" spans="1:1" x14ac:dyDescent="0.35">
      <c r="A43" s="1"/>
    </row>
    <row r="44" spans="1:1" x14ac:dyDescent="0.35">
      <c r="A44" s="1"/>
    </row>
    <row r="45" spans="1:1" x14ac:dyDescent="0.35">
      <c r="A45" s="1"/>
    </row>
    <row r="46" spans="1:1" x14ac:dyDescent="0.35">
      <c r="A46" s="1"/>
    </row>
    <row r="47" spans="1:1" x14ac:dyDescent="0.35">
      <c r="A47" s="1"/>
    </row>
    <row r="48" spans="1:1" x14ac:dyDescent="0.35">
      <c r="A48" s="1"/>
    </row>
    <row r="49" spans="1:1" x14ac:dyDescent="0.35">
      <c r="A49" s="1"/>
    </row>
    <row r="50" spans="1:1" x14ac:dyDescent="0.35">
      <c r="A50" s="1"/>
    </row>
    <row r="51" spans="1:1" x14ac:dyDescent="0.35">
      <c r="A51" s="1"/>
    </row>
    <row r="52" spans="1:1" x14ac:dyDescent="0.35">
      <c r="A52" s="1"/>
    </row>
    <row r="53" spans="1:1" x14ac:dyDescent="0.35">
      <c r="A53" s="1"/>
    </row>
    <row r="54" spans="1:1" x14ac:dyDescent="0.35">
      <c r="A54" s="1"/>
    </row>
    <row r="55" spans="1:1" x14ac:dyDescent="0.35">
      <c r="A55" s="1"/>
    </row>
    <row r="56" spans="1:1" x14ac:dyDescent="0.35">
      <c r="A56" s="1"/>
    </row>
    <row r="57" spans="1:1" x14ac:dyDescent="0.35">
      <c r="A57" s="1"/>
    </row>
    <row r="58" spans="1:1" x14ac:dyDescent="0.35">
      <c r="A58" s="1"/>
    </row>
    <row r="59" spans="1:1" x14ac:dyDescent="0.35">
      <c r="A59" s="1"/>
    </row>
    <row r="60" spans="1:1" x14ac:dyDescent="0.35">
      <c r="A60" s="1"/>
    </row>
    <row r="61" spans="1:1" x14ac:dyDescent="0.35">
      <c r="A61" s="1"/>
    </row>
    <row r="62" spans="1:1" x14ac:dyDescent="0.35">
      <c r="A62" s="1"/>
    </row>
    <row r="68" spans="1:1" x14ac:dyDescent="0.35">
      <c r="A68" s="19"/>
    </row>
    <row r="73" spans="1:1" x14ac:dyDescent="0.35">
      <c r="A73" s="20"/>
    </row>
    <row r="74" spans="1:1" x14ac:dyDescent="0.35">
      <c r="A74" s="21"/>
    </row>
    <row r="75" spans="1:1" x14ac:dyDescent="0.35">
      <c r="A75" s="21"/>
    </row>
    <row r="76" spans="1:1" x14ac:dyDescent="0.35">
      <c r="A76" s="21"/>
    </row>
    <row r="77" spans="1:1" x14ac:dyDescent="0.35">
      <c r="A77" s="21"/>
    </row>
    <row r="78" spans="1:1" x14ac:dyDescent="0.35">
      <c r="A78" s="1"/>
    </row>
    <row r="79" spans="1:1" x14ac:dyDescent="0.35">
      <c r="A79" s="1"/>
    </row>
    <row r="80" spans="1:1" x14ac:dyDescent="0.35">
      <c r="A80" s="23"/>
    </row>
    <row r="81" spans="1:1" x14ac:dyDescent="0.35">
      <c r="A81" s="23"/>
    </row>
    <row r="82" spans="1:1" x14ac:dyDescent="0.35">
      <c r="A82" s="22"/>
    </row>
    <row r="83" spans="1:1" x14ac:dyDescent="0.35">
      <c r="A83" s="22"/>
    </row>
    <row r="84" spans="1:1" x14ac:dyDescent="0.35">
      <c r="A84" s="1"/>
    </row>
    <row r="85" spans="1:1" x14ac:dyDescent="0.35">
      <c r="A85" s="1"/>
    </row>
    <row r="86" spans="1:1" x14ac:dyDescent="0.35">
      <c r="A86" s="1"/>
    </row>
    <row r="87" spans="1:1" x14ac:dyDescent="0.35">
      <c r="A87" s="1"/>
    </row>
    <row r="88" spans="1:1" x14ac:dyDescent="0.35">
      <c r="A88" s="1"/>
    </row>
    <row r="89" spans="1:1" x14ac:dyDescent="0.35">
      <c r="A89" s="1"/>
    </row>
    <row r="90" spans="1:1" x14ac:dyDescent="0.35">
      <c r="A90" s="1"/>
    </row>
    <row r="91" spans="1:1" x14ac:dyDescent="0.35">
      <c r="A91" s="1"/>
    </row>
    <row r="92" spans="1:1" x14ac:dyDescent="0.35">
      <c r="A92" s="1"/>
    </row>
    <row r="93" spans="1:1" x14ac:dyDescent="0.35">
      <c r="A93" s="1"/>
    </row>
    <row r="94" spans="1:1" x14ac:dyDescent="0.35">
      <c r="A94" s="1"/>
    </row>
    <row r="95" spans="1:1" x14ac:dyDescent="0.35">
      <c r="A95" s="1"/>
    </row>
    <row r="96" spans="1:1" x14ac:dyDescent="0.35">
      <c r="A96" s="1"/>
    </row>
    <row r="97" spans="1:1" x14ac:dyDescent="0.35">
      <c r="A97" s="1"/>
    </row>
    <row r="98" spans="1:1" x14ac:dyDescent="0.35">
      <c r="A98" s="1"/>
    </row>
    <row r="99" spans="1:1" x14ac:dyDescent="0.35">
      <c r="A99" s="1"/>
    </row>
    <row r="100" spans="1:1" x14ac:dyDescent="0.35">
      <c r="A100" s="1"/>
    </row>
    <row r="101" spans="1:1" x14ac:dyDescent="0.35">
      <c r="A101" s="1"/>
    </row>
    <row r="102" spans="1:1" x14ac:dyDescent="0.35">
      <c r="A102" s="1"/>
    </row>
    <row r="103" spans="1:1" x14ac:dyDescent="0.35">
      <c r="A103" s="1"/>
    </row>
    <row r="104" spans="1:1" x14ac:dyDescent="0.35">
      <c r="A104" s="1"/>
    </row>
    <row r="105" spans="1:1" x14ac:dyDescent="0.35">
      <c r="A105" s="1"/>
    </row>
    <row r="106" spans="1:1" x14ac:dyDescent="0.35">
      <c r="A106" s="1"/>
    </row>
    <row r="107" spans="1:1" x14ac:dyDescent="0.35">
      <c r="A107" s="1"/>
    </row>
    <row r="108" spans="1:1" x14ac:dyDescent="0.35">
      <c r="A108" s="1"/>
    </row>
    <row r="109" spans="1:1" x14ac:dyDescent="0.35">
      <c r="A109" s="1"/>
    </row>
    <row r="110" spans="1:1" x14ac:dyDescent="0.35">
      <c r="A110" s="1"/>
    </row>
    <row r="111" spans="1:1" x14ac:dyDescent="0.35">
      <c r="A111" s="1"/>
    </row>
    <row r="112" spans="1:1" x14ac:dyDescent="0.35">
      <c r="A112" s="1"/>
    </row>
    <row r="113" spans="1:1" x14ac:dyDescent="0.35">
      <c r="A113" s="1"/>
    </row>
    <row r="114" spans="1:1" x14ac:dyDescent="0.35">
      <c r="A114" s="1"/>
    </row>
    <row r="115" spans="1:1" x14ac:dyDescent="0.35">
      <c r="A115" s="1"/>
    </row>
    <row r="116" spans="1:1" x14ac:dyDescent="0.35">
      <c r="A116" s="1"/>
    </row>
    <row r="117" spans="1:1" x14ac:dyDescent="0.35">
      <c r="A117" s="1"/>
    </row>
    <row r="118" spans="1:1" x14ac:dyDescent="0.35">
      <c r="A118" s="1"/>
    </row>
    <row r="119" spans="1:1" x14ac:dyDescent="0.35">
      <c r="A119" s="1"/>
    </row>
    <row r="120" spans="1:1" x14ac:dyDescent="0.35">
      <c r="A120" s="1"/>
    </row>
    <row r="121" spans="1:1" x14ac:dyDescent="0.35">
      <c r="A121" s="1"/>
    </row>
    <row r="122" spans="1:1" x14ac:dyDescent="0.35">
      <c r="A122" s="1"/>
    </row>
    <row r="123" spans="1:1" x14ac:dyDescent="0.35">
      <c r="A123" s="1"/>
    </row>
    <row r="124" spans="1:1" x14ac:dyDescent="0.35">
      <c r="A124" s="1"/>
    </row>
    <row r="125" spans="1:1" x14ac:dyDescent="0.35">
      <c r="A125" s="1"/>
    </row>
    <row r="126" spans="1:1" x14ac:dyDescent="0.35">
      <c r="A126" s="1"/>
    </row>
    <row r="127" spans="1:1" x14ac:dyDescent="0.35">
      <c r="A127" s="1"/>
    </row>
    <row r="128" spans="1:1" x14ac:dyDescent="0.35">
      <c r="A128" s="1"/>
    </row>
    <row r="129" spans="1:1" x14ac:dyDescent="0.35">
      <c r="A129" s="1"/>
    </row>
    <row r="130" spans="1:1" x14ac:dyDescent="0.35">
      <c r="A130" s="1"/>
    </row>
    <row r="131" spans="1:1" x14ac:dyDescent="0.35">
      <c r="A131" s="1"/>
    </row>
    <row r="132" spans="1:1" x14ac:dyDescent="0.35">
      <c r="A132" s="1"/>
    </row>
    <row r="133" spans="1:1" x14ac:dyDescent="0.35">
      <c r="A133" s="1"/>
    </row>
    <row r="134" spans="1:1" x14ac:dyDescent="0.35">
      <c r="A134" s="1"/>
    </row>
    <row r="135" spans="1:1" x14ac:dyDescent="0.35">
      <c r="A135" s="1"/>
    </row>
    <row r="136" spans="1:1" x14ac:dyDescent="0.35">
      <c r="A136" s="1"/>
    </row>
    <row r="137" spans="1:1" x14ac:dyDescent="0.35">
      <c r="A137" s="1"/>
    </row>
    <row r="138" spans="1:1" x14ac:dyDescent="0.35">
      <c r="A138" s="1"/>
    </row>
    <row r="139" spans="1:1" x14ac:dyDescent="0.35">
      <c r="A139" s="1"/>
    </row>
    <row r="140" spans="1:1" x14ac:dyDescent="0.35">
      <c r="A140" s="1"/>
    </row>
    <row r="141" spans="1:1" x14ac:dyDescent="0.35">
      <c r="A141" s="1"/>
    </row>
    <row r="142" spans="1:1" x14ac:dyDescent="0.35">
      <c r="A142" s="1"/>
    </row>
    <row r="143" spans="1:1" x14ac:dyDescent="0.35">
      <c r="A143" s="1"/>
    </row>
    <row r="144" spans="1:1" x14ac:dyDescent="0.35">
      <c r="A144" s="1"/>
    </row>
    <row r="145" spans="1:1" x14ac:dyDescent="0.35">
      <c r="A145" s="1"/>
    </row>
    <row r="146" spans="1:1" x14ac:dyDescent="0.35">
      <c r="A146" s="1"/>
    </row>
    <row r="147" spans="1:1" x14ac:dyDescent="0.35">
      <c r="A147" s="1"/>
    </row>
    <row r="148" spans="1:1" x14ac:dyDescent="0.35">
      <c r="A148" s="1"/>
    </row>
    <row r="149" spans="1:1" x14ac:dyDescent="0.35">
      <c r="A149" s="1"/>
    </row>
    <row r="150" spans="1:1" x14ac:dyDescent="0.35">
      <c r="A150" s="1"/>
    </row>
  </sheetData>
  <sortState xmlns:xlrd2="http://schemas.microsoft.com/office/spreadsheetml/2017/richdata2" ref="A2:G29">
    <sortCondition descending="1" ref="D2:D29"/>
  </sortState>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DDC8E-633C-4580-A948-5CCFD6520B4B}">
  <dimension ref="A1:G29"/>
  <sheetViews>
    <sheetView tabSelected="1" workbookViewId="0">
      <selection activeCell="I20" sqref="I20"/>
    </sheetView>
  </sheetViews>
  <sheetFormatPr defaultRowHeight="12.75" x14ac:dyDescent="0.35"/>
  <cols>
    <col min="1" max="1" width="37.59765625" bestFit="1" customWidth="1"/>
    <col min="2" max="2" width="9.06640625" style="6"/>
    <col min="3" max="3" width="16.3984375" style="6" bestFit="1" customWidth="1"/>
    <col min="4" max="4" width="9.73046875" style="6" customWidth="1"/>
    <col min="5" max="7" width="9.06640625" style="6"/>
  </cols>
  <sheetData>
    <row r="1" spans="1:7" s="16" customFormat="1" ht="13.15" x14ac:dyDescent="0.4">
      <c r="A1" s="16" t="s">
        <v>2</v>
      </c>
      <c r="B1" s="44" t="s">
        <v>123</v>
      </c>
      <c r="C1" s="44" t="s">
        <v>107</v>
      </c>
      <c r="D1" s="44" t="s">
        <v>108</v>
      </c>
      <c r="E1" s="44" t="s">
        <v>124</v>
      </c>
      <c r="F1" s="44" t="s">
        <v>185</v>
      </c>
      <c r="G1" s="44" t="s">
        <v>186</v>
      </c>
    </row>
    <row r="2" spans="1:7" x14ac:dyDescent="0.35">
      <c r="A2" t="s">
        <v>36</v>
      </c>
      <c r="B2" s="6">
        <v>316.61</v>
      </c>
      <c r="C2" s="6">
        <v>16.450000000000003</v>
      </c>
      <c r="D2" s="6">
        <v>365.96000000000004</v>
      </c>
      <c r="E2" s="45">
        <f>D2/375</f>
        <v>0.97589333333333339</v>
      </c>
      <c r="F2" s="6">
        <v>5000</v>
      </c>
    </row>
    <row r="3" spans="1:7" x14ac:dyDescent="0.35">
      <c r="A3" t="s">
        <v>10</v>
      </c>
      <c r="B3" s="6">
        <v>310.97999999999996</v>
      </c>
      <c r="C3" s="6">
        <v>14.7</v>
      </c>
      <c r="D3" s="6">
        <v>355.07999999999993</v>
      </c>
      <c r="E3" s="45">
        <f>D3/375</f>
        <v>0.94687999999999983</v>
      </c>
      <c r="F3" s="6">
        <v>4000</v>
      </c>
    </row>
    <row r="4" spans="1:7" x14ac:dyDescent="0.35">
      <c r="A4" t="s">
        <v>23</v>
      </c>
      <c r="B4" s="6">
        <v>311.61999999999995</v>
      </c>
      <c r="C4" s="6">
        <v>14.249999999999998</v>
      </c>
      <c r="D4" s="6">
        <v>354.36999999999995</v>
      </c>
      <c r="E4" s="45">
        <f>D4/375</f>
        <v>0.94498666666666653</v>
      </c>
      <c r="F4" s="6">
        <v>5000</v>
      </c>
    </row>
    <row r="5" spans="1:7" x14ac:dyDescent="0.35">
      <c r="A5" t="s">
        <v>58</v>
      </c>
      <c r="B5" s="6">
        <v>316.90999999999997</v>
      </c>
      <c r="C5" s="6">
        <v>12.23</v>
      </c>
      <c r="D5" s="6">
        <v>353.59999999999997</v>
      </c>
      <c r="E5" s="45">
        <f>D5/375</f>
        <v>0.94293333333333329</v>
      </c>
      <c r="F5" s="6">
        <v>5000</v>
      </c>
    </row>
    <row r="6" spans="1:7" x14ac:dyDescent="0.35">
      <c r="A6" t="s">
        <v>84</v>
      </c>
      <c r="B6" s="6">
        <v>309.26000000000005</v>
      </c>
      <c r="C6" s="6">
        <v>14.58</v>
      </c>
      <c r="D6" s="6">
        <v>353.00000000000006</v>
      </c>
      <c r="E6" s="45">
        <f>D6/375</f>
        <v>0.94133333333333347</v>
      </c>
      <c r="F6" s="6">
        <v>5000</v>
      </c>
    </row>
    <row r="7" spans="1:7" s="85" customFormat="1" x14ac:dyDescent="0.35">
      <c r="A7" s="85" t="s">
        <v>73</v>
      </c>
      <c r="B7" s="86">
        <v>295.89</v>
      </c>
      <c r="C7" s="86">
        <v>12.63</v>
      </c>
      <c r="D7" s="86">
        <v>333.78</v>
      </c>
      <c r="E7" s="87">
        <f>D7/375</f>
        <v>0.89007999999999998</v>
      </c>
      <c r="F7" s="86">
        <v>3200</v>
      </c>
      <c r="G7" s="86"/>
    </row>
    <row r="8" spans="1:7" x14ac:dyDescent="0.35">
      <c r="A8" t="s">
        <v>33</v>
      </c>
      <c r="B8" s="6">
        <v>289.26</v>
      </c>
      <c r="C8" s="6">
        <v>12.71</v>
      </c>
      <c r="D8" s="6">
        <v>327.39</v>
      </c>
      <c r="E8" s="45">
        <f>D8/375</f>
        <v>0.87303999999999993</v>
      </c>
      <c r="F8" s="6">
        <v>5000</v>
      </c>
    </row>
    <row r="9" spans="1:7" x14ac:dyDescent="0.35">
      <c r="A9" t="s">
        <v>29</v>
      </c>
      <c r="B9" s="6">
        <v>285.86999999999995</v>
      </c>
      <c r="C9" s="6">
        <v>11.559999999999999</v>
      </c>
      <c r="D9" s="6">
        <v>320.54999999999995</v>
      </c>
      <c r="E9" s="45">
        <f>D9/375</f>
        <v>0.85479999999999989</v>
      </c>
      <c r="F9" s="6">
        <v>5000</v>
      </c>
    </row>
    <row r="10" spans="1:7" x14ac:dyDescent="0.35">
      <c r="A10" t="s">
        <v>35</v>
      </c>
      <c r="B10" s="6">
        <v>280.66999999999996</v>
      </c>
      <c r="C10" s="6">
        <v>12.25</v>
      </c>
      <c r="D10" s="6">
        <v>317.41999999999996</v>
      </c>
      <c r="E10" s="45">
        <f>D10/375</f>
        <v>0.84645333333333317</v>
      </c>
      <c r="F10" s="6">
        <v>5000</v>
      </c>
    </row>
    <row r="11" spans="1:7" x14ac:dyDescent="0.35">
      <c r="A11" t="s">
        <v>38</v>
      </c>
      <c r="B11" s="6">
        <v>278.40000000000003</v>
      </c>
      <c r="C11" s="6">
        <v>12.690000000000001</v>
      </c>
      <c r="D11" s="6">
        <v>316.47000000000003</v>
      </c>
      <c r="E11" s="45">
        <f>D11/375</f>
        <v>0.84392000000000011</v>
      </c>
      <c r="F11" s="6">
        <v>5000</v>
      </c>
    </row>
    <row r="12" spans="1:7" x14ac:dyDescent="0.35">
      <c r="A12" t="s">
        <v>25</v>
      </c>
      <c r="B12" s="6">
        <v>283.95</v>
      </c>
      <c r="C12" s="6">
        <v>9.49</v>
      </c>
      <c r="D12" s="6">
        <v>312.41999999999996</v>
      </c>
      <c r="E12" s="45">
        <f>D12/375</f>
        <v>0.83311999999999986</v>
      </c>
      <c r="F12" s="100">
        <v>5000</v>
      </c>
    </row>
    <row r="13" spans="1:7" x14ac:dyDescent="0.35">
      <c r="A13" t="s">
        <v>37</v>
      </c>
      <c r="B13" s="6">
        <v>277.10999999999996</v>
      </c>
      <c r="C13" s="6">
        <v>11.190000000000001</v>
      </c>
      <c r="D13" s="6">
        <v>310.67999999999995</v>
      </c>
      <c r="E13" s="45">
        <f>D13/375</f>
        <v>0.82847999999999988</v>
      </c>
      <c r="F13" s="6">
        <v>5000</v>
      </c>
    </row>
    <row r="14" spans="1:7" x14ac:dyDescent="0.35">
      <c r="A14" t="s">
        <v>91</v>
      </c>
      <c r="B14" s="6">
        <v>270.26</v>
      </c>
      <c r="C14" s="6">
        <v>12.32</v>
      </c>
      <c r="D14" s="6">
        <v>307.21999999999997</v>
      </c>
      <c r="E14" s="45">
        <f>D14/375</f>
        <v>0.81925333333333328</v>
      </c>
      <c r="F14" s="100">
        <v>5000</v>
      </c>
    </row>
    <row r="15" spans="1:7" x14ac:dyDescent="0.35">
      <c r="A15" t="s">
        <v>34</v>
      </c>
      <c r="B15" s="6">
        <v>271.40999999999997</v>
      </c>
      <c r="C15" s="6">
        <v>11.48</v>
      </c>
      <c r="D15" s="6">
        <v>305.84999999999997</v>
      </c>
      <c r="E15" s="45">
        <f>D15/375</f>
        <v>0.81559999999999988</v>
      </c>
      <c r="F15" s="6">
        <v>5000</v>
      </c>
    </row>
    <row r="16" spans="1:7" x14ac:dyDescent="0.35">
      <c r="A16" t="s">
        <v>12</v>
      </c>
      <c r="B16" s="6">
        <v>262.2</v>
      </c>
      <c r="C16" s="6">
        <v>11.64</v>
      </c>
      <c r="D16" s="6">
        <v>297.12</v>
      </c>
      <c r="E16" s="45">
        <f>D16/375</f>
        <v>0.79232000000000002</v>
      </c>
      <c r="F16" s="6">
        <v>3000</v>
      </c>
    </row>
    <row r="17" spans="1:7" x14ac:dyDescent="0.35">
      <c r="A17" t="s">
        <v>40</v>
      </c>
      <c r="B17" s="6">
        <v>258.89999999999998</v>
      </c>
      <c r="C17" s="6">
        <v>11.64</v>
      </c>
      <c r="D17" s="6">
        <v>293.82</v>
      </c>
      <c r="E17" s="45">
        <f>D17/375</f>
        <v>0.78351999999999999</v>
      </c>
      <c r="F17" s="6">
        <v>5000</v>
      </c>
    </row>
    <row r="18" spans="1:7" x14ac:dyDescent="0.35">
      <c r="A18" t="s">
        <v>79</v>
      </c>
      <c r="B18" s="6">
        <v>260.10000000000002</v>
      </c>
      <c r="C18" s="6">
        <v>10.280000000000001</v>
      </c>
      <c r="D18" s="6">
        <v>290.94000000000005</v>
      </c>
      <c r="E18" s="45">
        <f>D18/375</f>
        <v>0.7758400000000002</v>
      </c>
      <c r="F18" s="6">
        <v>2835</v>
      </c>
    </row>
    <row r="19" spans="1:7" x14ac:dyDescent="0.35">
      <c r="A19" t="s">
        <v>27</v>
      </c>
      <c r="B19" s="6">
        <v>258.29999999999995</v>
      </c>
      <c r="C19" s="6">
        <v>8.4699999999999989</v>
      </c>
      <c r="D19" s="6">
        <v>283.70999999999992</v>
      </c>
      <c r="E19" s="45">
        <f>D19/375</f>
        <v>0.75655999999999979</v>
      </c>
      <c r="F19" s="6">
        <v>5000</v>
      </c>
    </row>
    <row r="20" spans="1:7" x14ac:dyDescent="0.35">
      <c r="A20" t="s">
        <v>66</v>
      </c>
      <c r="B20" s="6">
        <v>243.05999999999997</v>
      </c>
      <c r="C20" s="6">
        <v>12.66</v>
      </c>
      <c r="D20" s="6">
        <v>281.03999999999996</v>
      </c>
      <c r="E20" s="45">
        <f>D20/375</f>
        <v>0.74943999999999988</v>
      </c>
      <c r="F20" s="6">
        <v>5000</v>
      </c>
    </row>
    <row r="21" spans="1:7" x14ac:dyDescent="0.35">
      <c r="A21" t="s">
        <v>8</v>
      </c>
      <c r="B21" s="6">
        <v>247.2</v>
      </c>
      <c r="C21" s="6">
        <v>10.620000000000001</v>
      </c>
      <c r="D21" s="6">
        <v>279.06</v>
      </c>
      <c r="E21" s="45">
        <f>D21/375</f>
        <v>0.74416000000000004</v>
      </c>
      <c r="F21" s="6">
        <v>1500</v>
      </c>
    </row>
    <row r="22" spans="1:7" x14ac:dyDescent="0.35">
      <c r="A22" t="s">
        <v>71</v>
      </c>
      <c r="B22" s="6">
        <v>246.48</v>
      </c>
      <c r="C22" s="6">
        <v>8.58</v>
      </c>
      <c r="D22" s="6">
        <v>272.21999999999997</v>
      </c>
      <c r="E22" s="45">
        <f>D22/375</f>
        <v>0.7259199999999999</v>
      </c>
      <c r="F22" s="6">
        <v>5000</v>
      </c>
    </row>
    <row r="23" spans="1:7" x14ac:dyDescent="0.35">
      <c r="A23" t="s">
        <v>81</v>
      </c>
      <c r="B23" s="6">
        <v>222.70000000000002</v>
      </c>
      <c r="C23" s="6">
        <v>10.280000000000001</v>
      </c>
      <c r="D23" s="6">
        <v>253.54000000000002</v>
      </c>
      <c r="E23" s="45">
        <f>D23/375</f>
        <v>0.67610666666666674</v>
      </c>
      <c r="F23" s="6">
        <v>5000</v>
      </c>
    </row>
    <row r="24" spans="1:7" x14ac:dyDescent="0.35">
      <c r="A24" t="s">
        <v>80</v>
      </c>
      <c r="B24" s="6">
        <v>224.66</v>
      </c>
      <c r="C24" s="6">
        <v>8.08</v>
      </c>
      <c r="D24" s="6">
        <v>248.9</v>
      </c>
      <c r="E24" s="45">
        <f>D24/375</f>
        <v>0.6637333333333334</v>
      </c>
      <c r="F24" s="6">
        <v>5000</v>
      </c>
    </row>
    <row r="25" spans="1:7" x14ac:dyDescent="0.35">
      <c r="A25" t="s">
        <v>21</v>
      </c>
      <c r="B25" s="6">
        <v>218.48000000000002</v>
      </c>
      <c r="C25" s="6">
        <v>8.42</v>
      </c>
      <c r="D25" s="6">
        <v>243.74</v>
      </c>
      <c r="E25" s="45">
        <f>D25/375</f>
        <v>0.6499733333333334</v>
      </c>
      <c r="F25" s="6">
        <v>5000</v>
      </c>
    </row>
    <row r="26" spans="1:7" x14ac:dyDescent="0.35">
      <c r="A26" t="s">
        <v>19</v>
      </c>
      <c r="B26" s="6">
        <v>182.29999999999998</v>
      </c>
      <c r="C26" s="6">
        <v>6.51</v>
      </c>
      <c r="D26" s="6">
        <v>201.82999999999998</v>
      </c>
      <c r="E26" s="45">
        <f>D26/375</f>
        <v>0.53821333333333332</v>
      </c>
      <c r="F26" s="6">
        <v>4475</v>
      </c>
    </row>
    <row r="27" spans="1:7" ht="13.15" x14ac:dyDescent="0.4">
      <c r="F27" s="33" t="s">
        <v>108</v>
      </c>
      <c r="G27" s="33">
        <f>SUM(G2:G26)</f>
        <v>0</v>
      </c>
    </row>
    <row r="28" spans="1:7" ht="13.15" x14ac:dyDescent="0.4">
      <c r="F28" s="33" t="s">
        <v>130</v>
      </c>
      <c r="G28" s="33">
        <v>13000</v>
      </c>
    </row>
    <row r="29" spans="1:7" ht="13.15" x14ac:dyDescent="0.4">
      <c r="F29" s="33" t="s">
        <v>118</v>
      </c>
      <c r="G29" s="33">
        <f>35000-(G28+G27)</f>
        <v>22000</v>
      </c>
    </row>
  </sheetData>
  <sortState xmlns:xlrd2="http://schemas.microsoft.com/office/spreadsheetml/2017/richdata2" ref="A2:F26">
    <sortCondition descending="1" ref="D2:D2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Application Summary</vt:lpstr>
      <vt:lpstr>Reviewer Calibration</vt:lpstr>
      <vt:lpstr>Scores</vt:lpstr>
      <vt:lpstr>Calibrated Scores</vt:lpstr>
      <vt:lpstr>Total</vt:lpstr>
      <vt:lpstr>Calibrated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Schwarz, Maria</cp:lastModifiedBy>
  <dcterms:created xsi:type="dcterms:W3CDTF">2023-03-29T16:20:08Z</dcterms:created>
  <dcterms:modified xsi:type="dcterms:W3CDTF">2023-03-30T15:03:44Z</dcterms:modified>
</cp:coreProperties>
</file>