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iness Manager\Downloads\"/>
    </mc:Choice>
  </mc:AlternateContent>
  <xr:revisionPtr revIDLastSave="0" documentId="8_{C7188B8B-F55C-4A3D-9654-819797D49326}" xr6:coauthVersionLast="47" xr6:coauthVersionMax="47" xr10:uidLastSave="{00000000-0000-0000-0000-000000000000}"/>
  <bookViews>
    <workbookView xWindow="-120" yWindow="-120" windowWidth="29040" windowHeight="15840" xr2:uid="{2B2F5991-9FE2-4548-A15E-B0DEF8A9DB8C}"/>
  </bookViews>
  <sheets>
    <sheet name="Budget detail" sheetId="1" r:id="rId1"/>
  </sheets>
  <externalReferences>
    <externalReference r:id="rId2"/>
  </externalReferences>
  <definedNames>
    <definedName name="Z_5FCD8D0D_4F62_473D_B5F8_5704B4E99E14_.wvu.PrintArea" localSheetId="0">'Budget detail'!$A$1:$O$435</definedName>
    <definedName name="Z_5FCD8D0D_4F62_473D_B5F8_5704B4E99E14_.wvu.PrintTitles" localSheetId="0">'Budget detail'!$1:$6</definedName>
    <definedName name="Z_6DBA00C5_CCF0_4BB8_A69A_49C25F9339F0_.wvu.PrintArea" localSheetId="0">'Budget detail'!$A$1:$O$435</definedName>
    <definedName name="Z_6DBA00C5_CCF0_4BB8_A69A_49C25F9339F0_.wvu.PrintTitles" localSheetId="0">'Budget detail'!$1:$6</definedName>
    <definedName name="Z_8D7139B3_DF06_4C81_9A53_648CAF60D416_.wvu.PrintArea" localSheetId="0">'Budget detail'!$A$1:$O$435</definedName>
    <definedName name="Z_8D7139B3_DF06_4C81_9A53_648CAF60D416_.wvu.PrintTitles" localSheetId="0">'Budget detail'!$1:$6</definedName>
    <definedName name="Z_996E08D1_8067_423A_99BB_8AA78DDE2A9D_.wvu.PrintArea" localSheetId="0">'Budget detail'!$A$1:$O$435</definedName>
    <definedName name="Z_996E08D1_8067_423A_99BB_8AA78DDE2A9D_.wvu.PrintTitles" localSheetId="0">'Budget detail'!$1:$6</definedName>
    <definedName name="Z_AACE1023_5BEE_4510_860C_D584D5EA4AFC_.wvu.PrintArea" localSheetId="0">'Budget detail'!$A$1:$O$435</definedName>
    <definedName name="Z_AACE1023_5BEE_4510_860C_D584D5EA4AFC_.wvu.PrintTitles" localSheetId="0">'Budget detail'!$1:$6</definedName>
    <definedName name="Z_B0F9EEE0_4802_40AA_AF63_D6916241405E_.wvu.PrintArea" localSheetId="0">'Budget detail'!$A$1:$O$435</definedName>
    <definedName name="Z_B0F9EEE0_4802_40AA_AF63_D6916241405E_.wvu.PrintTitles" localSheetId="0">'Budget detail'!$1:$6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1" i="1" l="1"/>
  <c r="L431" i="1"/>
  <c r="E431" i="1"/>
  <c r="M430" i="1"/>
  <c r="L430" i="1"/>
  <c r="K430" i="1"/>
  <c r="J430" i="1"/>
  <c r="I430" i="1"/>
  <c r="I431" i="1" s="1"/>
  <c r="H430" i="1"/>
  <c r="G430" i="1"/>
  <c r="F430" i="1"/>
  <c r="E430" i="1"/>
  <c r="D430" i="1"/>
  <c r="C430" i="1"/>
  <c r="B430" i="1"/>
  <c r="N430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N429" i="1" s="1"/>
  <c r="M428" i="1"/>
  <c r="L428" i="1"/>
  <c r="K428" i="1"/>
  <c r="K431" i="1" s="1"/>
  <c r="J428" i="1"/>
  <c r="J431" i="1" s="1"/>
  <c r="I428" i="1"/>
  <c r="H428" i="1"/>
  <c r="H431" i="1" s="1"/>
  <c r="G428" i="1"/>
  <c r="G431" i="1" s="1"/>
  <c r="F428" i="1"/>
  <c r="F431" i="1" s="1"/>
  <c r="E428" i="1"/>
  <c r="D428" i="1"/>
  <c r="D431" i="1" s="1"/>
  <c r="C428" i="1"/>
  <c r="C431" i="1" s="1"/>
  <c r="B428" i="1"/>
  <c r="N427" i="1"/>
  <c r="N426" i="1"/>
  <c r="N425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N421" i="1"/>
  <c r="N420" i="1"/>
  <c r="N419" i="1"/>
  <c r="N418" i="1"/>
  <c r="O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N416" i="1" s="1"/>
  <c r="N414" i="1"/>
  <c r="N413" i="1"/>
  <c r="N408" i="1"/>
  <c r="N407" i="1"/>
  <c r="N406" i="1"/>
  <c r="N405" i="1"/>
  <c r="N404" i="1"/>
  <c r="N403" i="1"/>
  <c r="N402" i="1"/>
  <c r="N401" i="1"/>
  <c r="N400" i="1"/>
  <c r="N399" i="1"/>
  <c r="C398" i="1"/>
  <c r="D398" i="1" s="1"/>
  <c r="E398" i="1" s="1"/>
  <c r="F398" i="1" s="1"/>
  <c r="G398" i="1" s="1"/>
  <c r="H398" i="1" s="1"/>
  <c r="I398" i="1" s="1"/>
  <c r="J398" i="1" s="1"/>
  <c r="K398" i="1" s="1"/>
  <c r="L398" i="1" s="1"/>
  <c r="M398" i="1" s="1"/>
  <c r="E397" i="1"/>
  <c r="B397" i="1"/>
  <c r="C397" i="1" s="1"/>
  <c r="D397" i="1" s="1"/>
  <c r="C396" i="1"/>
  <c r="F395" i="1"/>
  <c r="G395" i="1" s="1"/>
  <c r="C395" i="1"/>
  <c r="D395" i="1" s="1"/>
  <c r="E395" i="1" s="1"/>
  <c r="B394" i="1"/>
  <c r="N393" i="1"/>
  <c r="D392" i="1"/>
  <c r="C392" i="1"/>
  <c r="B390" i="1"/>
  <c r="O388" i="1"/>
  <c r="M388" i="1"/>
  <c r="L388" i="1"/>
  <c r="K388" i="1"/>
  <c r="J388" i="1"/>
  <c r="I388" i="1"/>
  <c r="H388" i="1"/>
  <c r="G388" i="1"/>
  <c r="F388" i="1"/>
  <c r="E388" i="1"/>
  <c r="D388" i="1"/>
  <c r="C388" i="1"/>
  <c r="C390" i="1" s="1"/>
  <c r="B388" i="1"/>
  <c r="N388" i="1" s="1"/>
  <c r="N387" i="1"/>
  <c r="N386" i="1"/>
  <c r="N385" i="1"/>
  <c r="N383" i="1"/>
  <c r="O383" i="1" s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N380" i="1"/>
  <c r="N379" i="1"/>
  <c r="N378" i="1"/>
  <c r="O381" i="1" s="1"/>
  <c r="M376" i="1"/>
  <c r="L376" i="1"/>
  <c r="K376" i="1"/>
  <c r="J376" i="1"/>
  <c r="I376" i="1"/>
  <c r="H376" i="1"/>
  <c r="G376" i="1"/>
  <c r="F376" i="1"/>
  <c r="E376" i="1"/>
  <c r="D376" i="1"/>
  <c r="C376" i="1"/>
  <c r="B376" i="1"/>
  <c r="N375" i="1"/>
  <c r="N374" i="1"/>
  <c r="O376" i="1" s="1"/>
  <c r="N373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N370" i="1"/>
  <c r="N369" i="1"/>
  <c r="N368" i="1"/>
  <c r="N367" i="1"/>
  <c r="N366" i="1"/>
  <c r="D364" i="1"/>
  <c r="C364" i="1"/>
  <c r="B364" i="1"/>
  <c r="D363" i="1"/>
  <c r="E363" i="1" s="1"/>
  <c r="C363" i="1"/>
  <c r="B363" i="1"/>
  <c r="N362" i="1"/>
  <c r="C360" i="1"/>
  <c r="B360" i="1"/>
  <c r="E359" i="1"/>
  <c r="D359" i="1"/>
  <c r="D360" i="1" s="1"/>
  <c r="C359" i="1"/>
  <c r="B359" i="1"/>
  <c r="N358" i="1"/>
  <c r="C356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N353" i="1"/>
  <c r="N352" i="1"/>
  <c r="O354" i="1" s="1"/>
  <c r="M350" i="1"/>
  <c r="J350" i="1"/>
  <c r="F350" i="1"/>
  <c r="E350" i="1"/>
  <c r="B350" i="1"/>
  <c r="N349" i="1"/>
  <c r="M348" i="1"/>
  <c r="L348" i="1"/>
  <c r="K348" i="1"/>
  <c r="J348" i="1"/>
  <c r="I348" i="1"/>
  <c r="H348" i="1"/>
  <c r="G348" i="1"/>
  <c r="F348" i="1"/>
  <c r="E348" i="1"/>
  <c r="D348" i="1"/>
  <c r="C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K350" i="1" s="1"/>
  <c r="J346" i="1"/>
  <c r="I346" i="1"/>
  <c r="I350" i="1" s="1"/>
  <c r="H346" i="1"/>
  <c r="G346" i="1"/>
  <c r="G350" i="1" s="1"/>
  <c r="F346" i="1"/>
  <c r="E346" i="1"/>
  <c r="D346" i="1"/>
  <c r="C346" i="1"/>
  <c r="C350" i="1" s="1"/>
  <c r="M344" i="1"/>
  <c r="L344" i="1"/>
  <c r="K344" i="1"/>
  <c r="J344" i="1"/>
  <c r="I344" i="1"/>
  <c r="H344" i="1"/>
  <c r="G344" i="1"/>
  <c r="F344" i="1"/>
  <c r="E344" i="1"/>
  <c r="D344" i="1"/>
  <c r="C344" i="1"/>
  <c r="B344" i="1"/>
  <c r="N344" i="1" s="1"/>
  <c r="N343" i="1"/>
  <c r="N342" i="1"/>
  <c r="N341" i="1"/>
  <c r="N340" i="1"/>
  <c r="N339" i="1"/>
  <c r="N338" i="1"/>
  <c r="O344" i="1" s="1"/>
  <c r="M336" i="1"/>
  <c r="L336" i="1"/>
  <c r="K336" i="1"/>
  <c r="J336" i="1"/>
  <c r="I336" i="1"/>
  <c r="H336" i="1"/>
  <c r="G336" i="1"/>
  <c r="F336" i="1"/>
  <c r="E336" i="1"/>
  <c r="D336" i="1"/>
  <c r="C336" i="1"/>
  <c r="B336" i="1"/>
  <c r="N336" i="1" s="1"/>
  <c r="N335" i="1"/>
  <c r="N334" i="1"/>
  <c r="O336" i="1" s="1"/>
  <c r="M332" i="1"/>
  <c r="J332" i="1"/>
  <c r="I332" i="1"/>
  <c r="H332" i="1"/>
  <c r="G332" i="1"/>
  <c r="F332" i="1"/>
  <c r="E332" i="1"/>
  <c r="D332" i="1"/>
  <c r="C332" i="1"/>
  <c r="B332" i="1"/>
  <c r="N331" i="1"/>
  <c r="N330" i="1"/>
  <c r="N329" i="1"/>
  <c r="N328" i="1"/>
  <c r="N327" i="1"/>
  <c r="M326" i="1"/>
  <c r="L326" i="1"/>
  <c r="L332" i="1" s="1"/>
  <c r="K326" i="1"/>
  <c r="N325" i="1"/>
  <c r="N324" i="1"/>
  <c r="N323" i="1"/>
  <c r="N322" i="1"/>
  <c r="N321" i="1"/>
  <c r="N320" i="1"/>
  <c r="O318" i="1"/>
  <c r="N318" i="1"/>
  <c r="D316" i="1"/>
  <c r="B316" i="1"/>
  <c r="N315" i="1"/>
  <c r="N314" i="1"/>
  <c r="N313" i="1"/>
  <c r="E312" i="1"/>
  <c r="D312" i="1"/>
  <c r="C312" i="1"/>
  <c r="C316" i="1" s="1"/>
  <c r="N311" i="1"/>
  <c r="C308" i="1"/>
  <c r="B308" i="1"/>
  <c r="D307" i="1"/>
  <c r="C307" i="1"/>
  <c r="O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N302" i="1" s="1"/>
  <c r="N301" i="1"/>
  <c r="N300" i="1"/>
  <c r="N299" i="1"/>
  <c r="N298" i="1"/>
  <c r="N296" i="1"/>
  <c r="O296" i="1" s="1"/>
  <c r="M294" i="1"/>
  <c r="L294" i="1"/>
  <c r="K294" i="1"/>
  <c r="J294" i="1"/>
  <c r="I294" i="1"/>
  <c r="H294" i="1"/>
  <c r="G294" i="1"/>
  <c r="F294" i="1"/>
  <c r="E294" i="1"/>
  <c r="D294" i="1"/>
  <c r="C294" i="1"/>
  <c r="B294" i="1"/>
  <c r="N293" i="1"/>
  <c r="N292" i="1"/>
  <c r="N291" i="1"/>
  <c r="N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N289" i="1" s="1"/>
  <c r="N288" i="1"/>
  <c r="N287" i="1"/>
  <c r="N286" i="1"/>
  <c r="N285" i="1"/>
  <c r="O289" i="1" s="1"/>
  <c r="M283" i="1"/>
  <c r="L283" i="1"/>
  <c r="K283" i="1"/>
  <c r="J283" i="1"/>
  <c r="I283" i="1"/>
  <c r="H283" i="1"/>
  <c r="G283" i="1"/>
  <c r="F283" i="1"/>
  <c r="E283" i="1"/>
  <c r="D283" i="1"/>
  <c r="C283" i="1"/>
  <c r="B283" i="1"/>
  <c r="N282" i="1"/>
  <c r="N281" i="1"/>
  <c r="N280" i="1"/>
  <c r="N279" i="1"/>
  <c r="B277" i="1"/>
  <c r="B276" i="1"/>
  <c r="G275" i="1"/>
  <c r="H275" i="1" s="1"/>
  <c r="I275" i="1" s="1"/>
  <c r="J275" i="1" s="1"/>
  <c r="K275" i="1" s="1"/>
  <c r="L275" i="1" s="1"/>
  <c r="M275" i="1" s="1"/>
  <c r="C275" i="1"/>
  <c r="D275" i="1" s="1"/>
  <c r="E275" i="1" s="1"/>
  <c r="F275" i="1" s="1"/>
  <c r="N274" i="1"/>
  <c r="G273" i="1"/>
  <c r="H273" i="1" s="1"/>
  <c r="I273" i="1" s="1"/>
  <c r="J273" i="1" s="1"/>
  <c r="K273" i="1" s="1"/>
  <c r="L273" i="1" s="1"/>
  <c r="M273" i="1" s="1"/>
  <c r="F273" i="1"/>
  <c r="E273" i="1"/>
  <c r="C273" i="1"/>
  <c r="C272" i="1"/>
  <c r="D272" i="1" s="1"/>
  <c r="E272" i="1" s="1"/>
  <c r="F272" i="1" s="1"/>
  <c r="G272" i="1" s="1"/>
  <c r="H272" i="1" s="1"/>
  <c r="I272" i="1" s="1"/>
  <c r="J272" i="1" s="1"/>
  <c r="K272" i="1" s="1"/>
  <c r="L272" i="1" s="1"/>
  <c r="M272" i="1" s="1"/>
  <c r="C271" i="1"/>
  <c r="D268" i="1"/>
  <c r="I267" i="1"/>
  <c r="J267" i="1" s="1"/>
  <c r="K267" i="1" s="1"/>
  <c r="L267" i="1" s="1"/>
  <c r="M267" i="1" s="1"/>
  <c r="E267" i="1"/>
  <c r="F267" i="1" s="1"/>
  <c r="G267" i="1" s="1"/>
  <c r="H267" i="1" s="1"/>
  <c r="C267" i="1"/>
  <c r="G266" i="1"/>
  <c r="D266" i="1"/>
  <c r="E266" i="1" s="1"/>
  <c r="F266" i="1" s="1"/>
  <c r="C266" i="1"/>
  <c r="H265" i="1"/>
  <c r="G265" i="1"/>
  <c r="F265" i="1"/>
  <c r="E265" i="1"/>
  <c r="E268" i="1" s="1"/>
  <c r="C265" i="1"/>
  <c r="M264" i="1"/>
  <c r="L264" i="1"/>
  <c r="K264" i="1"/>
  <c r="J264" i="1"/>
  <c r="I264" i="1"/>
  <c r="B264" i="1"/>
  <c r="B268" i="1" s="1"/>
  <c r="N259" i="1"/>
  <c r="O259" i="1" s="1"/>
  <c r="N257" i="1"/>
  <c r="O257" i="1" s="1"/>
  <c r="N255" i="1"/>
  <c r="O255" i="1" s="1"/>
  <c r="O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N253" i="1" s="1"/>
  <c r="N252" i="1"/>
  <c r="N251" i="1"/>
  <c r="N250" i="1"/>
  <c r="N249" i="1"/>
  <c r="N248" i="1"/>
  <c r="N247" i="1"/>
  <c r="O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N244" i="1"/>
  <c r="N243" i="1"/>
  <c r="L239" i="1"/>
  <c r="M239" i="1" s="1"/>
  <c r="D239" i="1"/>
  <c r="E239" i="1" s="1"/>
  <c r="F239" i="1" s="1"/>
  <c r="G239" i="1" s="1"/>
  <c r="H239" i="1" s="1"/>
  <c r="I239" i="1" s="1"/>
  <c r="J239" i="1" s="1"/>
  <c r="K239" i="1" s="1"/>
  <c r="C239" i="1"/>
  <c r="B239" i="1"/>
  <c r="E238" i="1"/>
  <c r="F238" i="1" s="1"/>
  <c r="G238" i="1" s="1"/>
  <c r="H238" i="1" s="1"/>
  <c r="I238" i="1" s="1"/>
  <c r="J238" i="1" s="1"/>
  <c r="K238" i="1" s="1"/>
  <c r="L238" i="1" s="1"/>
  <c r="M238" i="1" s="1"/>
  <c r="D238" i="1"/>
  <c r="C238" i="1"/>
  <c r="C237" i="1"/>
  <c r="F236" i="1"/>
  <c r="G236" i="1" s="1"/>
  <c r="H236" i="1" s="1"/>
  <c r="I236" i="1" s="1"/>
  <c r="J236" i="1" s="1"/>
  <c r="K236" i="1" s="1"/>
  <c r="L236" i="1" s="1"/>
  <c r="M236" i="1" s="1"/>
  <c r="C236" i="1"/>
  <c r="D236" i="1" s="1"/>
  <c r="E236" i="1" s="1"/>
  <c r="B235" i="1"/>
  <c r="D232" i="1"/>
  <c r="B232" i="1"/>
  <c r="F230" i="1"/>
  <c r="G230" i="1" s="1"/>
  <c r="H230" i="1" s="1"/>
  <c r="I230" i="1" s="1"/>
  <c r="J230" i="1" s="1"/>
  <c r="K230" i="1" s="1"/>
  <c r="L230" i="1" s="1"/>
  <c r="M230" i="1" s="1"/>
  <c r="E230" i="1"/>
  <c r="D230" i="1"/>
  <c r="C230" i="1"/>
  <c r="F229" i="1"/>
  <c r="E229" i="1"/>
  <c r="E232" i="1" s="1"/>
  <c r="D229" i="1"/>
  <c r="C229" i="1"/>
  <c r="C232" i="1" s="1"/>
  <c r="M222" i="1"/>
  <c r="L222" i="1"/>
  <c r="K222" i="1"/>
  <c r="J222" i="1"/>
  <c r="I222" i="1"/>
  <c r="H222" i="1"/>
  <c r="G222" i="1"/>
  <c r="F222" i="1"/>
  <c r="E222" i="1"/>
  <c r="D222" i="1"/>
  <c r="C222" i="1"/>
  <c r="B222" i="1"/>
  <c r="N221" i="1"/>
  <c r="N220" i="1"/>
  <c r="N218" i="1"/>
  <c r="O218" i="1" s="1"/>
  <c r="M216" i="1"/>
  <c r="L216" i="1"/>
  <c r="K216" i="1"/>
  <c r="J216" i="1"/>
  <c r="I216" i="1"/>
  <c r="H216" i="1"/>
  <c r="G216" i="1"/>
  <c r="F216" i="1"/>
  <c r="E216" i="1"/>
  <c r="D216" i="1"/>
  <c r="C216" i="1"/>
  <c r="B216" i="1"/>
  <c r="N216" i="1" s="1"/>
  <c r="N215" i="1"/>
  <c r="N214" i="1"/>
  <c r="N213" i="1"/>
  <c r="O216" i="1" s="1"/>
  <c r="O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N211" i="1" s="1"/>
  <c r="N210" i="1"/>
  <c r="N209" i="1"/>
  <c r="N208" i="1"/>
  <c r="N207" i="1"/>
  <c r="F204" i="1"/>
  <c r="B204" i="1"/>
  <c r="C204" i="1" s="1"/>
  <c r="D204" i="1" s="1"/>
  <c r="E204" i="1" s="1"/>
  <c r="D203" i="1"/>
  <c r="E203" i="1" s="1"/>
  <c r="F203" i="1" s="1"/>
  <c r="G203" i="1" s="1"/>
  <c r="H203" i="1" s="1"/>
  <c r="I203" i="1" s="1"/>
  <c r="J203" i="1" s="1"/>
  <c r="K203" i="1" s="1"/>
  <c r="L203" i="1" s="1"/>
  <c r="M203" i="1" s="1"/>
  <c r="C203" i="1"/>
  <c r="B203" i="1"/>
  <c r="B202" i="1"/>
  <c r="C202" i="1" s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B201" i="1"/>
  <c r="B200" i="1"/>
  <c r="C200" i="1" s="1"/>
  <c r="B196" i="1"/>
  <c r="N195" i="1"/>
  <c r="O188" i="1"/>
  <c r="N188" i="1"/>
  <c r="N186" i="1"/>
  <c r="O186" i="1" s="1"/>
  <c r="N183" i="1"/>
  <c r="M182" i="1"/>
  <c r="L182" i="1"/>
  <c r="K182" i="1"/>
  <c r="J182" i="1"/>
  <c r="I182" i="1"/>
  <c r="G182" i="1"/>
  <c r="F182" i="1"/>
  <c r="E182" i="1"/>
  <c r="D182" i="1"/>
  <c r="N182" i="1" s="1"/>
  <c r="M181" i="1"/>
  <c r="L181" i="1"/>
  <c r="K181" i="1"/>
  <c r="K184" i="1" s="1"/>
  <c r="J181" i="1"/>
  <c r="J184" i="1" s="1"/>
  <c r="I181" i="1"/>
  <c r="H181" i="1"/>
  <c r="H184" i="1" s="1"/>
  <c r="G181" i="1"/>
  <c r="G184" i="1" s="1"/>
  <c r="F181" i="1"/>
  <c r="F184" i="1" s="1"/>
  <c r="E181" i="1"/>
  <c r="E184" i="1" s="1"/>
  <c r="D181" i="1"/>
  <c r="C181" i="1"/>
  <c r="C184" i="1" s="1"/>
  <c r="B181" i="1"/>
  <c r="B184" i="1" s="1"/>
  <c r="N180" i="1"/>
  <c r="N179" i="1"/>
  <c r="N178" i="1"/>
  <c r="O176" i="1"/>
  <c r="N176" i="1"/>
  <c r="N175" i="1"/>
  <c r="O175" i="1" s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D171" i="1"/>
  <c r="E171" i="1" s="1"/>
  <c r="F171" i="1" s="1"/>
  <c r="G171" i="1" s="1"/>
  <c r="H171" i="1" s="1"/>
  <c r="I171" i="1" s="1"/>
  <c r="J171" i="1" s="1"/>
  <c r="K171" i="1" s="1"/>
  <c r="L171" i="1" s="1"/>
  <c r="M171" i="1" s="1"/>
  <c r="C171" i="1"/>
  <c r="D170" i="1"/>
  <c r="E170" i="1" s="1"/>
  <c r="F170" i="1" s="1"/>
  <c r="G170" i="1" s="1"/>
  <c r="H170" i="1" s="1"/>
  <c r="I170" i="1" s="1"/>
  <c r="J170" i="1" s="1"/>
  <c r="K170" i="1" s="1"/>
  <c r="L170" i="1" s="1"/>
  <c r="M170" i="1" s="1"/>
  <c r="C170" i="1"/>
  <c r="E169" i="1"/>
  <c r="F169" i="1" s="1"/>
  <c r="G169" i="1" s="1"/>
  <c r="H169" i="1" s="1"/>
  <c r="I169" i="1" s="1"/>
  <c r="J169" i="1" s="1"/>
  <c r="K169" i="1" s="1"/>
  <c r="L169" i="1" s="1"/>
  <c r="M169" i="1" s="1"/>
  <c r="D169" i="1"/>
  <c r="C169" i="1"/>
  <c r="E168" i="1"/>
  <c r="D168" i="1"/>
  <c r="C168" i="1"/>
  <c r="B165" i="1"/>
  <c r="B164" i="1"/>
  <c r="O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N157" i="1"/>
  <c r="N156" i="1"/>
  <c r="N153" i="1"/>
  <c r="O153" i="1" s="1"/>
  <c r="N151" i="1"/>
  <c r="O151" i="1" s="1"/>
  <c r="O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N149" i="1" s="1"/>
  <c r="N148" i="1"/>
  <c r="N147" i="1"/>
  <c r="O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4" i="1" s="1"/>
  <c r="N143" i="1"/>
  <c r="N142" i="1"/>
  <c r="B139" i="1"/>
  <c r="C138" i="1"/>
  <c r="C137" i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B136" i="1"/>
  <c r="M135" i="1"/>
  <c r="H135" i="1"/>
  <c r="I135" i="1" s="1"/>
  <c r="J135" i="1" s="1"/>
  <c r="K135" i="1" s="1"/>
  <c r="L135" i="1" s="1"/>
  <c r="G135" i="1"/>
  <c r="C135" i="1"/>
  <c r="C134" i="1"/>
  <c r="D134" i="1" s="1"/>
  <c r="N133" i="1"/>
  <c r="B131" i="1"/>
  <c r="C130" i="1"/>
  <c r="D130" i="1" s="1"/>
  <c r="E130" i="1" s="1"/>
  <c r="F130" i="1" s="1"/>
  <c r="G130" i="1" s="1"/>
  <c r="H130" i="1" s="1"/>
  <c r="I130" i="1" s="1"/>
  <c r="J130" i="1" s="1"/>
  <c r="K130" i="1" s="1"/>
  <c r="L130" i="1" s="1"/>
  <c r="M130" i="1" s="1"/>
  <c r="C129" i="1"/>
  <c r="D129" i="1" s="1"/>
  <c r="E129" i="1" s="1"/>
  <c r="F129" i="1" s="1"/>
  <c r="C128" i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C127" i="1"/>
  <c r="D127" i="1" s="1"/>
  <c r="E127" i="1" s="1"/>
  <c r="F127" i="1" s="1"/>
  <c r="G126" i="1"/>
  <c r="E126" i="1"/>
  <c r="D126" i="1"/>
  <c r="C126" i="1"/>
  <c r="C131" i="1" s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N119" i="1"/>
  <c r="L117" i="1"/>
  <c r="H117" i="1"/>
  <c r="G117" i="1"/>
  <c r="D117" i="1"/>
  <c r="C117" i="1"/>
  <c r="M116" i="1"/>
  <c r="M117" i="1" s="1"/>
  <c r="L116" i="1"/>
  <c r="K116" i="1"/>
  <c r="K117" i="1" s="1"/>
  <c r="J116" i="1"/>
  <c r="J117" i="1" s="1"/>
  <c r="I116" i="1"/>
  <c r="I117" i="1" s="1"/>
  <c r="H116" i="1"/>
  <c r="G116" i="1"/>
  <c r="F116" i="1"/>
  <c r="F117" i="1" s="1"/>
  <c r="E116" i="1"/>
  <c r="E117" i="1" s="1"/>
  <c r="D116" i="1"/>
  <c r="C116" i="1"/>
  <c r="B116" i="1"/>
  <c r="B117" i="1" s="1"/>
  <c r="N115" i="1"/>
  <c r="N114" i="1"/>
  <c r="N113" i="1"/>
  <c r="N112" i="1"/>
  <c r="N111" i="1"/>
  <c r="N110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6" i="1"/>
  <c r="N105" i="1"/>
  <c r="O107" i="1" s="1"/>
  <c r="M101" i="1"/>
  <c r="L101" i="1"/>
  <c r="K101" i="1"/>
  <c r="J101" i="1"/>
  <c r="I101" i="1"/>
  <c r="H101" i="1"/>
  <c r="G101" i="1"/>
  <c r="F101" i="1"/>
  <c r="E101" i="1"/>
  <c r="D101" i="1"/>
  <c r="C101" i="1"/>
  <c r="B101" i="1"/>
  <c r="N100" i="1"/>
  <c r="N99" i="1"/>
  <c r="N98" i="1"/>
  <c r="N95" i="1"/>
  <c r="K94" i="1"/>
  <c r="L94" i="1" s="1"/>
  <c r="M94" i="1" s="1"/>
  <c r="H94" i="1"/>
  <c r="I94" i="1" s="1"/>
  <c r="J94" i="1" s="1"/>
  <c r="C94" i="1"/>
  <c r="B93" i="1"/>
  <c r="B96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C91" i="1"/>
  <c r="H90" i="1"/>
  <c r="C90" i="1"/>
  <c r="M87" i="1"/>
  <c r="C87" i="1"/>
  <c r="B87" i="1"/>
  <c r="D86" i="1"/>
  <c r="I85" i="1"/>
  <c r="H85" i="1"/>
  <c r="N84" i="1"/>
  <c r="D83" i="1"/>
  <c r="N74" i="1"/>
  <c r="M73" i="1"/>
  <c r="M75" i="1" s="1"/>
  <c r="L73" i="1"/>
  <c r="K73" i="1"/>
  <c r="J73" i="1"/>
  <c r="J75" i="1" s="1"/>
  <c r="J77" i="1" s="1"/>
  <c r="I73" i="1"/>
  <c r="I75" i="1" s="1"/>
  <c r="H73" i="1"/>
  <c r="G73" i="1"/>
  <c r="F73" i="1"/>
  <c r="F75" i="1" s="1"/>
  <c r="F77" i="1" s="1"/>
  <c r="E73" i="1"/>
  <c r="E75" i="1" s="1"/>
  <c r="E77" i="1" s="1"/>
  <c r="D73" i="1"/>
  <c r="C73" i="1"/>
  <c r="B73" i="1"/>
  <c r="N73" i="1" s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O73" i="1" s="1"/>
  <c r="O75" i="1" s="1"/>
  <c r="M46" i="1"/>
  <c r="L46" i="1"/>
  <c r="L75" i="1" s="1"/>
  <c r="L77" i="1" s="1"/>
  <c r="K46" i="1"/>
  <c r="K75" i="1" s="1"/>
  <c r="J46" i="1"/>
  <c r="I46" i="1"/>
  <c r="H46" i="1"/>
  <c r="H75" i="1" s="1"/>
  <c r="G46" i="1"/>
  <c r="G75" i="1" s="1"/>
  <c r="G77" i="1" s="1"/>
  <c r="F46" i="1"/>
  <c r="E46" i="1"/>
  <c r="D46" i="1"/>
  <c r="D75" i="1" s="1"/>
  <c r="D77" i="1" s="1"/>
  <c r="C46" i="1"/>
  <c r="C75" i="1" s="1"/>
  <c r="B46" i="1"/>
  <c r="N45" i="1"/>
  <c r="N44" i="1"/>
  <c r="N43" i="1"/>
  <c r="O46" i="1" s="1"/>
  <c r="N42" i="1"/>
  <c r="N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N39" i="1" s="1"/>
  <c r="N38" i="1"/>
  <c r="N37" i="1"/>
  <c r="J31" i="1"/>
  <c r="G31" i="1"/>
  <c r="F31" i="1"/>
  <c r="B31" i="1"/>
  <c r="M29" i="1"/>
  <c r="L29" i="1"/>
  <c r="L31" i="1" s="1"/>
  <c r="K29" i="1"/>
  <c r="J29" i="1"/>
  <c r="I29" i="1"/>
  <c r="I31" i="1" s="1"/>
  <c r="I77" i="1" s="1"/>
  <c r="H29" i="1"/>
  <c r="H31" i="1" s="1"/>
  <c r="H77" i="1" s="1"/>
  <c r="G29" i="1"/>
  <c r="F29" i="1"/>
  <c r="E29" i="1"/>
  <c r="E31" i="1" s="1"/>
  <c r="D29" i="1"/>
  <c r="D31" i="1" s="1"/>
  <c r="C29" i="1"/>
  <c r="B29" i="1"/>
  <c r="N28" i="1"/>
  <c r="N27" i="1"/>
  <c r="N26" i="1"/>
  <c r="N25" i="1"/>
  <c r="N24" i="1"/>
  <c r="N23" i="1"/>
  <c r="N22" i="1"/>
  <c r="N21" i="1"/>
  <c r="N20" i="1"/>
  <c r="L18" i="1"/>
  <c r="K18" i="1"/>
  <c r="K31" i="1" s="1"/>
  <c r="J18" i="1"/>
  <c r="I18" i="1"/>
  <c r="H18" i="1"/>
  <c r="G18" i="1"/>
  <c r="F18" i="1"/>
  <c r="E18" i="1"/>
  <c r="D18" i="1"/>
  <c r="C18" i="1"/>
  <c r="C31" i="1" s="1"/>
  <c r="B18" i="1"/>
  <c r="N17" i="1"/>
  <c r="N16" i="1"/>
  <c r="N15" i="1"/>
  <c r="M14" i="1"/>
  <c r="N14" i="1" s="1"/>
  <c r="N13" i="1"/>
  <c r="N12" i="1"/>
  <c r="N11" i="1"/>
  <c r="N10" i="1"/>
  <c r="N9" i="1"/>
  <c r="O18" i="1" s="1"/>
  <c r="F4" i="1" l="1"/>
  <c r="F131" i="1"/>
  <c r="G127" i="1"/>
  <c r="H127" i="1" s="1"/>
  <c r="I127" i="1" s="1"/>
  <c r="J127" i="1" s="1"/>
  <c r="K127" i="1" s="1"/>
  <c r="L127" i="1" s="1"/>
  <c r="M127" i="1" s="1"/>
  <c r="G4" i="1"/>
  <c r="H4" i="1"/>
  <c r="D4" i="1"/>
  <c r="L4" i="1"/>
  <c r="G129" i="1"/>
  <c r="H129" i="1" s="1"/>
  <c r="I129" i="1" s="1"/>
  <c r="J129" i="1" s="1"/>
  <c r="K129" i="1" s="1"/>
  <c r="L129" i="1" s="1"/>
  <c r="M129" i="1" s="1"/>
  <c r="N129" i="1"/>
  <c r="E134" i="1"/>
  <c r="J4" i="1"/>
  <c r="N31" i="1"/>
  <c r="C77" i="1"/>
  <c r="K77" i="1"/>
  <c r="I4" i="1"/>
  <c r="E4" i="1"/>
  <c r="M77" i="1"/>
  <c r="E173" i="1"/>
  <c r="F168" i="1"/>
  <c r="N170" i="1"/>
  <c r="N18" i="1"/>
  <c r="E83" i="1"/>
  <c r="J85" i="1"/>
  <c r="K85" i="1" s="1"/>
  <c r="L85" i="1" s="1"/>
  <c r="C96" i="1"/>
  <c r="D90" i="1"/>
  <c r="D94" i="1"/>
  <c r="E94" i="1" s="1"/>
  <c r="F94" i="1" s="1"/>
  <c r="N101" i="1"/>
  <c r="N117" i="1"/>
  <c r="N121" i="1"/>
  <c r="E131" i="1"/>
  <c r="N136" i="1"/>
  <c r="C139" i="1"/>
  <c r="D173" i="1"/>
  <c r="G204" i="1"/>
  <c r="H204" i="1" s="1"/>
  <c r="I204" i="1" s="1"/>
  <c r="J204" i="1" s="1"/>
  <c r="K204" i="1" s="1"/>
  <c r="L204" i="1" s="1"/>
  <c r="M204" i="1" s="1"/>
  <c r="N29" i="1"/>
  <c r="O31" i="1" s="1"/>
  <c r="O77" i="1" s="1"/>
  <c r="B75" i="1"/>
  <c r="D87" i="1"/>
  <c r="O101" i="1"/>
  <c r="B160" i="1"/>
  <c r="N158" i="1"/>
  <c r="C268" i="1"/>
  <c r="I265" i="1"/>
  <c r="J265" i="1" s="1"/>
  <c r="K265" i="1" s="1"/>
  <c r="L265" i="1" s="1"/>
  <c r="N272" i="1"/>
  <c r="N92" i="1"/>
  <c r="H126" i="1"/>
  <c r="N171" i="1"/>
  <c r="O184" i="1"/>
  <c r="B197" i="1"/>
  <c r="C196" i="1"/>
  <c r="H395" i="1"/>
  <c r="I395" i="1" s="1"/>
  <c r="J395" i="1" s="1"/>
  <c r="K395" i="1" s="1"/>
  <c r="L395" i="1" s="1"/>
  <c r="M395" i="1" s="1"/>
  <c r="O29" i="1"/>
  <c r="M31" i="1"/>
  <c r="B123" i="1"/>
  <c r="N137" i="1"/>
  <c r="F232" i="1"/>
  <c r="G229" i="1"/>
  <c r="H266" i="1"/>
  <c r="I266" i="1" s="1"/>
  <c r="J266" i="1" s="1"/>
  <c r="K266" i="1" s="1"/>
  <c r="L266" i="1" s="1"/>
  <c r="M266" i="1" s="1"/>
  <c r="G268" i="1"/>
  <c r="N46" i="1"/>
  <c r="N86" i="1"/>
  <c r="E86" i="1"/>
  <c r="F86" i="1" s="1"/>
  <c r="G86" i="1" s="1"/>
  <c r="H86" i="1" s="1"/>
  <c r="I86" i="1" s="1"/>
  <c r="J86" i="1" s="1"/>
  <c r="K86" i="1" s="1"/>
  <c r="L86" i="1" s="1"/>
  <c r="I90" i="1"/>
  <c r="D91" i="1"/>
  <c r="E91" i="1" s="1"/>
  <c r="F91" i="1" s="1"/>
  <c r="G91" i="1" s="1"/>
  <c r="C93" i="1"/>
  <c r="N107" i="1"/>
  <c r="C164" i="1"/>
  <c r="B190" i="1"/>
  <c r="N181" i="1"/>
  <c r="C205" i="1"/>
  <c r="D200" i="1"/>
  <c r="C201" i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/>
  <c r="B205" i="1"/>
  <c r="N230" i="1"/>
  <c r="B240" i="1"/>
  <c r="C235" i="1"/>
  <c r="N236" i="1"/>
  <c r="F397" i="1"/>
  <c r="G397" i="1" s="1"/>
  <c r="H397" i="1" s="1"/>
  <c r="I397" i="1" s="1"/>
  <c r="J397" i="1" s="1"/>
  <c r="K397" i="1" s="1"/>
  <c r="L397" i="1" s="1"/>
  <c r="M397" i="1" s="1"/>
  <c r="N397" i="1"/>
  <c r="N222" i="1"/>
  <c r="D237" i="1"/>
  <c r="E237" i="1" s="1"/>
  <c r="F237" i="1" s="1"/>
  <c r="G237" i="1" s="1"/>
  <c r="H237" i="1" s="1"/>
  <c r="I237" i="1" s="1"/>
  <c r="J237" i="1" s="1"/>
  <c r="K237" i="1" s="1"/>
  <c r="L237" i="1" s="1"/>
  <c r="M237" i="1" s="1"/>
  <c r="B410" i="1"/>
  <c r="C394" i="1"/>
  <c r="M18" i="1"/>
  <c r="N116" i="1"/>
  <c r="O117" i="1" s="1"/>
  <c r="D131" i="1"/>
  <c r="C160" i="1"/>
  <c r="N169" i="1"/>
  <c r="D184" i="1"/>
  <c r="L184" i="1"/>
  <c r="N267" i="1"/>
  <c r="C276" i="1"/>
  <c r="D276" i="1" s="1"/>
  <c r="E276" i="1" s="1"/>
  <c r="F276" i="1" s="1"/>
  <c r="G276" i="1" s="1"/>
  <c r="H276" i="1" s="1"/>
  <c r="I276" i="1" s="1"/>
  <c r="J276" i="1" s="1"/>
  <c r="K276" i="1" s="1"/>
  <c r="L276" i="1" s="1"/>
  <c r="M276" i="1" s="1"/>
  <c r="D396" i="1"/>
  <c r="E396" i="1" s="1"/>
  <c r="F396" i="1" s="1"/>
  <c r="G396" i="1" s="1"/>
  <c r="H396" i="1" s="1"/>
  <c r="I396" i="1" s="1"/>
  <c r="J396" i="1" s="1"/>
  <c r="K396" i="1" s="1"/>
  <c r="L396" i="1" s="1"/>
  <c r="M396" i="1" s="1"/>
  <c r="N396" i="1"/>
  <c r="C304" i="1"/>
  <c r="E364" i="1"/>
  <c r="E390" i="1" s="1"/>
  <c r="F363" i="1"/>
  <c r="O121" i="1"/>
  <c r="N128" i="1"/>
  <c r="N130" i="1"/>
  <c r="D135" i="1"/>
  <c r="E135" i="1" s="1"/>
  <c r="D138" i="1"/>
  <c r="E138" i="1" s="1"/>
  <c r="F138" i="1" s="1"/>
  <c r="G138" i="1" s="1"/>
  <c r="H138" i="1" s="1"/>
  <c r="I138" i="1" s="1"/>
  <c r="J138" i="1" s="1"/>
  <c r="K138" i="1" s="1"/>
  <c r="L138" i="1" s="1"/>
  <c r="M138" i="1" s="1"/>
  <c r="N172" i="1"/>
  <c r="I184" i="1"/>
  <c r="M184" i="1"/>
  <c r="N203" i="1"/>
  <c r="O222" i="1"/>
  <c r="N245" i="1"/>
  <c r="D350" i="1"/>
  <c r="H350" i="1"/>
  <c r="L350" i="1"/>
  <c r="E392" i="1"/>
  <c r="N398" i="1"/>
  <c r="N202" i="1"/>
  <c r="N238" i="1"/>
  <c r="N239" i="1"/>
  <c r="F268" i="1"/>
  <c r="C277" i="1"/>
  <c r="D271" i="1"/>
  <c r="N273" i="1"/>
  <c r="F312" i="1"/>
  <c r="E316" i="1"/>
  <c r="J268" i="1"/>
  <c r="N264" i="1"/>
  <c r="N275" i="1"/>
  <c r="O283" i="1"/>
  <c r="N283" i="1"/>
  <c r="B304" i="1"/>
  <c r="N294" i="1"/>
  <c r="O294" i="1" s="1"/>
  <c r="D308" i="1"/>
  <c r="E307" i="1"/>
  <c r="B356" i="1"/>
  <c r="N354" i="1"/>
  <c r="E360" i="1"/>
  <c r="F359" i="1"/>
  <c r="O371" i="1"/>
  <c r="N376" i="1"/>
  <c r="D390" i="1"/>
  <c r="N428" i="1"/>
  <c r="O431" i="1" s="1"/>
  <c r="N326" i="1"/>
  <c r="O332" i="1" s="1"/>
  <c r="K332" i="1"/>
  <c r="N332" i="1" s="1"/>
  <c r="N347" i="1"/>
  <c r="N348" i="1"/>
  <c r="N371" i="1"/>
  <c r="O422" i="1"/>
  <c r="N422" i="1"/>
  <c r="N346" i="1"/>
  <c r="O350" i="1" s="1"/>
  <c r="B431" i="1"/>
  <c r="N431" i="1" s="1"/>
  <c r="F364" i="1" l="1"/>
  <c r="F390" i="1" s="1"/>
  <c r="G363" i="1"/>
  <c r="D205" i="1"/>
  <c r="E200" i="1"/>
  <c r="H91" i="1"/>
  <c r="H131" i="1"/>
  <c r="I126" i="1"/>
  <c r="H268" i="1"/>
  <c r="M4" i="1"/>
  <c r="F360" i="1"/>
  <c r="G359" i="1"/>
  <c r="E271" i="1"/>
  <c r="D277" i="1"/>
  <c r="I268" i="1"/>
  <c r="F392" i="1"/>
  <c r="K268" i="1"/>
  <c r="C240" i="1"/>
  <c r="C261" i="1" s="1"/>
  <c r="D235" i="1"/>
  <c r="N204" i="1"/>
  <c r="N266" i="1"/>
  <c r="D356" i="1"/>
  <c r="N138" i="1"/>
  <c r="C165" i="1"/>
  <c r="D164" i="1"/>
  <c r="N350" i="1"/>
  <c r="B77" i="1"/>
  <c r="N75" i="1"/>
  <c r="C123" i="1"/>
  <c r="N94" i="1"/>
  <c r="N184" i="1"/>
  <c r="K4" i="1"/>
  <c r="N85" i="1"/>
  <c r="E139" i="1"/>
  <c r="E160" i="1" s="1"/>
  <c r="F134" i="1"/>
  <c r="E308" i="1"/>
  <c r="E356" i="1" s="1"/>
  <c r="F307" i="1"/>
  <c r="G312" i="1"/>
  <c r="F316" i="1"/>
  <c r="B225" i="1"/>
  <c r="J90" i="1"/>
  <c r="G131" i="1"/>
  <c r="M265" i="1"/>
  <c r="M268" i="1" s="1"/>
  <c r="L268" i="1"/>
  <c r="N276" i="1"/>
  <c r="N135" i="1"/>
  <c r="D394" i="1"/>
  <c r="C410" i="1"/>
  <c r="N237" i="1"/>
  <c r="B261" i="1"/>
  <c r="B433" i="1" s="1"/>
  <c r="D93" i="1"/>
  <c r="E93" i="1" s="1"/>
  <c r="F93" i="1" s="1"/>
  <c r="G93" i="1" s="1"/>
  <c r="H93" i="1" s="1"/>
  <c r="I93" i="1" s="1"/>
  <c r="J93" i="1" s="1"/>
  <c r="K93" i="1" s="1"/>
  <c r="L93" i="1" s="1"/>
  <c r="M93" i="1" s="1"/>
  <c r="N93" i="1"/>
  <c r="G232" i="1"/>
  <c r="H229" i="1"/>
  <c r="N395" i="1"/>
  <c r="C197" i="1"/>
  <c r="D196" i="1"/>
  <c r="D96" i="1"/>
  <c r="D123" i="1" s="1"/>
  <c r="E90" i="1"/>
  <c r="E87" i="1"/>
  <c r="F83" i="1"/>
  <c r="F173" i="1"/>
  <c r="G168" i="1"/>
  <c r="C4" i="1"/>
  <c r="D139" i="1"/>
  <c r="D160" i="1" s="1"/>
  <c r="N127" i="1"/>
  <c r="B5" i="1" l="1"/>
  <c r="E394" i="1"/>
  <c r="D410" i="1"/>
  <c r="C225" i="1"/>
  <c r="F308" i="1"/>
  <c r="G307" i="1"/>
  <c r="E205" i="1"/>
  <c r="F200" i="1"/>
  <c r="F139" i="1"/>
  <c r="F160" i="1" s="1"/>
  <c r="G134" i="1"/>
  <c r="D304" i="1"/>
  <c r="N268" i="1"/>
  <c r="O268" i="1" s="1"/>
  <c r="I91" i="1"/>
  <c r="H96" i="1"/>
  <c r="H363" i="1"/>
  <c r="G364" i="1"/>
  <c r="G390" i="1" s="1"/>
  <c r="F87" i="1"/>
  <c r="G83" i="1"/>
  <c r="D165" i="1"/>
  <c r="D190" i="1" s="1"/>
  <c r="E164" i="1"/>
  <c r="H359" i="1"/>
  <c r="G360" i="1"/>
  <c r="N265" i="1"/>
  <c r="F356" i="1"/>
  <c r="C190" i="1"/>
  <c r="H168" i="1"/>
  <c r="G173" i="1"/>
  <c r="E96" i="1"/>
  <c r="E123" i="1" s="1"/>
  <c r="F90" i="1"/>
  <c r="F96" i="1" s="1"/>
  <c r="F123" i="1" s="1"/>
  <c r="E196" i="1"/>
  <c r="D197" i="1"/>
  <c r="I229" i="1"/>
  <c r="H232" i="1"/>
  <c r="K90" i="1"/>
  <c r="G316" i="1"/>
  <c r="H312" i="1"/>
  <c r="B435" i="1"/>
  <c r="B4" i="1"/>
  <c r="O4" i="1" s="1"/>
  <c r="N77" i="1"/>
  <c r="N4" i="1" s="1"/>
  <c r="D240" i="1"/>
  <c r="D261" i="1" s="1"/>
  <c r="E235" i="1"/>
  <c r="G392" i="1"/>
  <c r="E277" i="1"/>
  <c r="E304" i="1" s="1"/>
  <c r="F271" i="1"/>
  <c r="I131" i="1"/>
  <c r="J126" i="1"/>
  <c r="G96" i="1"/>
  <c r="G356" i="1" l="1"/>
  <c r="D225" i="1"/>
  <c r="D433" i="1" s="1"/>
  <c r="F196" i="1"/>
  <c r="E197" i="1"/>
  <c r="E225" i="1" s="1"/>
  <c r="I363" i="1"/>
  <c r="H364" i="1"/>
  <c r="K126" i="1"/>
  <c r="J131" i="1"/>
  <c r="E240" i="1"/>
  <c r="F235" i="1"/>
  <c r="J91" i="1"/>
  <c r="I96" i="1"/>
  <c r="H307" i="1"/>
  <c r="G308" i="1"/>
  <c r="C433" i="1"/>
  <c r="F277" i="1"/>
  <c r="G271" i="1"/>
  <c r="H392" i="1"/>
  <c r="L90" i="1"/>
  <c r="F164" i="1"/>
  <c r="E165" i="1"/>
  <c r="G139" i="1"/>
  <c r="G160" i="1" s="1"/>
  <c r="H134" i="1"/>
  <c r="B6" i="1"/>
  <c r="I232" i="1"/>
  <c r="J229" i="1"/>
  <c r="G87" i="1"/>
  <c r="G123" i="1" s="1"/>
  <c r="H83" i="1"/>
  <c r="H316" i="1"/>
  <c r="I312" i="1"/>
  <c r="I168" i="1"/>
  <c r="H173" i="1"/>
  <c r="I359" i="1"/>
  <c r="H360" i="1"/>
  <c r="F205" i="1"/>
  <c r="G200" i="1"/>
  <c r="F394" i="1"/>
  <c r="E410" i="1"/>
  <c r="D5" i="1" l="1"/>
  <c r="D435" i="1"/>
  <c r="D6" i="1" s="1"/>
  <c r="M90" i="1"/>
  <c r="F240" i="1"/>
  <c r="F261" i="1" s="1"/>
  <c r="G235" i="1"/>
  <c r="F197" i="1"/>
  <c r="G196" i="1"/>
  <c r="I173" i="1"/>
  <c r="J168" i="1"/>
  <c r="C5" i="1"/>
  <c r="C435" i="1"/>
  <c r="H390" i="1"/>
  <c r="G277" i="1"/>
  <c r="G304" i="1" s="1"/>
  <c r="H271" i="1"/>
  <c r="H308" i="1"/>
  <c r="H356" i="1" s="1"/>
  <c r="I307" i="1"/>
  <c r="K131" i="1"/>
  <c r="L126" i="1"/>
  <c r="G205" i="1"/>
  <c r="H200" i="1"/>
  <c r="E190" i="1"/>
  <c r="F304" i="1"/>
  <c r="F225" i="1"/>
  <c r="J312" i="1"/>
  <c r="I316" i="1"/>
  <c r="J232" i="1"/>
  <c r="K229" i="1"/>
  <c r="H139" i="1"/>
  <c r="H160" i="1" s="1"/>
  <c r="I134" i="1"/>
  <c r="F165" i="1"/>
  <c r="F190" i="1" s="1"/>
  <c r="G164" i="1"/>
  <c r="E261" i="1"/>
  <c r="G394" i="1"/>
  <c r="F410" i="1"/>
  <c r="I360" i="1"/>
  <c r="J359" i="1"/>
  <c r="I83" i="1"/>
  <c r="H87" i="1"/>
  <c r="H123" i="1" s="1"/>
  <c r="I392" i="1"/>
  <c r="K91" i="1"/>
  <c r="J96" i="1"/>
  <c r="I364" i="1"/>
  <c r="I390" i="1" s="1"/>
  <c r="J363" i="1"/>
  <c r="N90" i="1"/>
  <c r="E433" i="1" l="1"/>
  <c r="C6" i="1"/>
  <c r="H235" i="1"/>
  <c r="G240" i="1"/>
  <c r="G261" i="1" s="1"/>
  <c r="H394" i="1"/>
  <c r="G410" i="1"/>
  <c r="I139" i="1"/>
  <c r="I160" i="1" s="1"/>
  <c r="J134" i="1"/>
  <c r="L131" i="1"/>
  <c r="M126" i="1"/>
  <c r="G197" i="1"/>
  <c r="H196" i="1"/>
  <c r="L91" i="1"/>
  <c r="K96" i="1"/>
  <c r="K232" i="1"/>
  <c r="L229" i="1"/>
  <c r="F433" i="1"/>
  <c r="G225" i="1"/>
  <c r="I308" i="1"/>
  <c r="J307" i="1"/>
  <c r="J364" i="1"/>
  <c r="J390" i="1" s="1"/>
  <c r="K363" i="1"/>
  <c r="J392" i="1"/>
  <c r="J360" i="1"/>
  <c r="K359" i="1"/>
  <c r="I87" i="1"/>
  <c r="I123" i="1" s="1"/>
  <c r="J83" i="1"/>
  <c r="G165" i="1"/>
  <c r="H164" i="1"/>
  <c r="I356" i="1"/>
  <c r="K312" i="1"/>
  <c r="J316" i="1"/>
  <c r="H205" i="1"/>
  <c r="I200" i="1"/>
  <c r="I271" i="1"/>
  <c r="H277" i="1"/>
  <c r="H304" i="1" s="1"/>
  <c r="J173" i="1"/>
  <c r="K168" i="1"/>
  <c r="I277" i="1" l="1"/>
  <c r="I304" i="1" s="1"/>
  <c r="J271" i="1"/>
  <c r="K364" i="1"/>
  <c r="L363" i="1"/>
  <c r="M229" i="1"/>
  <c r="L232" i="1"/>
  <c r="M91" i="1"/>
  <c r="L96" i="1"/>
  <c r="J356" i="1"/>
  <c r="K392" i="1"/>
  <c r="J200" i="1"/>
  <c r="I205" i="1"/>
  <c r="H165" i="1"/>
  <c r="H190" i="1" s="1"/>
  <c r="I164" i="1"/>
  <c r="H197" i="1"/>
  <c r="H225" i="1" s="1"/>
  <c r="I196" i="1"/>
  <c r="M131" i="1"/>
  <c r="N131" i="1" s="1"/>
  <c r="N126" i="1"/>
  <c r="O131" i="1" s="1"/>
  <c r="H240" i="1"/>
  <c r="I235" i="1"/>
  <c r="E5" i="1"/>
  <c r="E435" i="1"/>
  <c r="K134" i="1"/>
  <c r="J139" i="1"/>
  <c r="J160" i="1" s="1"/>
  <c r="K173" i="1"/>
  <c r="L168" i="1"/>
  <c r="J87" i="1"/>
  <c r="J123" i="1" s="1"/>
  <c r="K83" i="1"/>
  <c r="K316" i="1"/>
  <c r="L312" i="1"/>
  <c r="L359" i="1"/>
  <c r="K360" i="1"/>
  <c r="G190" i="1"/>
  <c r="G433" i="1" s="1"/>
  <c r="K307" i="1"/>
  <c r="J308" i="1"/>
  <c r="F5" i="1"/>
  <c r="F435" i="1"/>
  <c r="F6" i="1" s="1"/>
  <c r="I394" i="1"/>
  <c r="H410" i="1"/>
  <c r="G5" i="1" l="1"/>
  <c r="G435" i="1"/>
  <c r="G6" i="1" s="1"/>
  <c r="L316" i="1"/>
  <c r="M312" i="1"/>
  <c r="E6" i="1"/>
  <c r="M232" i="1"/>
  <c r="N232" i="1" s="1"/>
  <c r="N229" i="1"/>
  <c r="O232" i="1" s="1"/>
  <c r="L173" i="1"/>
  <c r="M168" i="1"/>
  <c r="K200" i="1"/>
  <c r="J205" i="1"/>
  <c r="L364" i="1"/>
  <c r="L390" i="1" s="1"/>
  <c r="M363" i="1"/>
  <c r="J394" i="1"/>
  <c r="I410" i="1"/>
  <c r="L83" i="1"/>
  <c r="K87" i="1"/>
  <c r="K123" i="1" s="1"/>
  <c r="K139" i="1"/>
  <c r="K160" i="1" s="1"/>
  <c r="L134" i="1"/>
  <c r="I240" i="1"/>
  <c r="I261" i="1" s="1"/>
  <c r="I433" i="1" s="1"/>
  <c r="J235" i="1"/>
  <c r="I165" i="1"/>
  <c r="I190" i="1" s="1"/>
  <c r="J164" i="1"/>
  <c r="N91" i="1"/>
  <c r="O96" i="1" s="1"/>
  <c r="M96" i="1"/>
  <c r="K390" i="1"/>
  <c r="J277" i="1"/>
  <c r="J304" i="1" s="1"/>
  <c r="K271" i="1"/>
  <c r="K356" i="1"/>
  <c r="K308" i="1"/>
  <c r="L307" i="1"/>
  <c r="L360" i="1"/>
  <c r="M359" i="1"/>
  <c r="H261" i="1"/>
  <c r="H433" i="1" s="1"/>
  <c r="I197" i="1"/>
  <c r="I225" i="1" s="1"/>
  <c r="J196" i="1"/>
  <c r="L392" i="1"/>
  <c r="I5" i="1" l="1"/>
  <c r="I435" i="1"/>
  <c r="I6" i="1" s="1"/>
  <c r="J225" i="1"/>
  <c r="H5" i="1"/>
  <c r="H435" i="1"/>
  <c r="L308" i="1"/>
  <c r="M307" i="1"/>
  <c r="M360" i="1"/>
  <c r="N360" i="1" s="1"/>
  <c r="N359" i="1"/>
  <c r="O360" i="1" s="1"/>
  <c r="M173" i="1"/>
  <c r="N168" i="1"/>
  <c r="O173" i="1" s="1"/>
  <c r="M316" i="1"/>
  <c r="N312" i="1"/>
  <c r="O316" i="1" s="1"/>
  <c r="K164" i="1"/>
  <c r="J165" i="1"/>
  <c r="J190" i="1" s="1"/>
  <c r="L87" i="1"/>
  <c r="N83" i="1"/>
  <c r="O87" i="1" s="1"/>
  <c r="O123" i="1" s="1"/>
  <c r="M364" i="1"/>
  <c r="N363" i="1"/>
  <c r="O364" i="1" s="1"/>
  <c r="M392" i="1"/>
  <c r="L139" i="1"/>
  <c r="L160" i="1" s="1"/>
  <c r="M134" i="1"/>
  <c r="K205" i="1"/>
  <c r="L200" i="1"/>
  <c r="J197" i="1"/>
  <c r="K196" i="1"/>
  <c r="K277" i="1"/>
  <c r="K304" i="1" s="1"/>
  <c r="L271" i="1"/>
  <c r="M123" i="1"/>
  <c r="N96" i="1"/>
  <c r="J433" i="1"/>
  <c r="J240" i="1"/>
  <c r="J261" i="1" s="1"/>
  <c r="K235" i="1"/>
  <c r="K394" i="1"/>
  <c r="J410" i="1"/>
  <c r="L356" i="1"/>
  <c r="J5" i="1" l="1"/>
  <c r="J435" i="1"/>
  <c r="J6" i="1" s="1"/>
  <c r="L205" i="1"/>
  <c r="M200" i="1"/>
  <c r="K197" i="1"/>
  <c r="K225" i="1" s="1"/>
  <c r="L196" i="1"/>
  <c r="M308" i="1"/>
  <c r="N308" i="1" s="1"/>
  <c r="O308" i="1" s="1"/>
  <c r="N307" i="1"/>
  <c r="M139" i="1"/>
  <c r="N134" i="1"/>
  <c r="O139" i="1" s="1"/>
  <c r="O160" i="1" s="1"/>
  <c r="L394" i="1"/>
  <c r="K410" i="1"/>
  <c r="N392" i="1"/>
  <c r="O356" i="1"/>
  <c r="K240" i="1"/>
  <c r="K261" i="1" s="1"/>
  <c r="K433" i="1" s="1"/>
  <c r="L235" i="1"/>
  <c r="N87" i="1"/>
  <c r="L123" i="1"/>
  <c r="N123" i="1" s="1"/>
  <c r="M356" i="1"/>
  <c r="N356" i="1" s="1"/>
  <c r="N316" i="1"/>
  <c r="O390" i="1"/>
  <c r="L277" i="1"/>
  <c r="L304" i="1" s="1"/>
  <c r="M271" i="1"/>
  <c r="M390" i="1"/>
  <c r="N364" i="1"/>
  <c r="K165" i="1"/>
  <c r="K190" i="1" s="1"/>
  <c r="L164" i="1"/>
  <c r="N173" i="1"/>
  <c r="H6" i="1"/>
  <c r="K5" i="1" l="1"/>
  <c r="K435" i="1"/>
  <c r="K6" i="1" s="1"/>
  <c r="M160" i="1"/>
  <c r="N160" i="1" s="1"/>
  <c r="N139" i="1"/>
  <c r="M196" i="1"/>
  <c r="L197" i="1"/>
  <c r="M205" i="1"/>
  <c r="N200" i="1"/>
  <c r="O205" i="1" s="1"/>
  <c r="M394" i="1"/>
  <c r="L410" i="1"/>
  <c r="N390" i="1"/>
  <c r="L165" i="1"/>
  <c r="L190" i="1" s="1"/>
  <c r="M164" i="1"/>
  <c r="M277" i="1"/>
  <c r="N271" i="1"/>
  <c r="O277" i="1" s="1"/>
  <c r="O304" i="1" s="1"/>
  <c r="L240" i="1"/>
  <c r="L261" i="1" s="1"/>
  <c r="M235" i="1"/>
  <c r="L225" i="1"/>
  <c r="L433" i="1" s="1"/>
  <c r="L5" i="1" l="1"/>
  <c r="L435" i="1"/>
  <c r="L6" i="1" s="1"/>
  <c r="M165" i="1"/>
  <c r="N164" i="1"/>
  <c r="O165" i="1" s="1"/>
  <c r="O190" i="1" s="1"/>
  <c r="N394" i="1"/>
  <c r="O410" i="1" s="1"/>
  <c r="M410" i="1"/>
  <c r="N410" i="1" s="1"/>
  <c r="M304" i="1"/>
  <c r="N277" i="1"/>
  <c r="M240" i="1"/>
  <c r="N235" i="1"/>
  <c r="O240" i="1" s="1"/>
  <c r="O261" i="1" s="1"/>
  <c r="O433" i="1" s="1"/>
  <c r="O435" i="1" s="1"/>
  <c r="M197" i="1"/>
  <c r="N197" i="1" s="1"/>
  <c r="N196" i="1"/>
  <c r="O197" i="1" s="1"/>
  <c r="O225" i="1" s="1"/>
  <c r="N205" i="1"/>
  <c r="M261" i="1" l="1"/>
  <c r="N261" i="1" s="1"/>
  <c r="N240" i="1"/>
  <c r="N304" i="1"/>
  <c r="M433" i="1"/>
  <c r="N165" i="1"/>
  <c r="M190" i="1"/>
  <c r="N190" i="1" s="1"/>
  <c r="M225" i="1"/>
  <c r="N225" i="1" s="1"/>
  <c r="M5" i="1" l="1"/>
  <c r="O5" i="1" s="1"/>
  <c r="M435" i="1"/>
  <c r="N433" i="1"/>
  <c r="N5" i="1" s="1"/>
  <c r="M6" i="1" l="1"/>
  <c r="O6" i="1" s="1"/>
  <c r="N435" i="1"/>
  <c r="N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299" authorId="0" shapeId="0" xr:uid="{F0F4B34F-FED5-4DE9-A143-9F149A9ED528}">
      <text>
        <r>
          <rPr>
            <sz val="10"/>
            <color rgb="FF000000"/>
            <rFont val="Arial"/>
          </rPr>
          <t>Steven Whitehouse:
What is this? Why so much higher last year?</t>
        </r>
      </text>
    </comment>
    <comment ref="Y320" authorId="0" shapeId="0" xr:uid="{03190B0E-FCA8-440D-90BC-D1611D94A931}">
      <text>
        <r>
          <rPr>
            <sz val="10"/>
            <color rgb="FF000000"/>
            <rFont val="Arial"/>
          </rPr>
          <t>Steven Whitehouse:
Why so much higher last year?</t>
        </r>
      </text>
    </comment>
    <comment ref="Y335" authorId="0" shapeId="0" xr:uid="{34FE1D36-0CD7-49A8-B21B-47F6D2A3E8CA}">
      <text>
        <r>
          <rPr>
            <sz val="10"/>
            <color rgb="FF000000"/>
            <rFont val="Arial"/>
          </rPr>
          <t>Steven Whitehouse:
Why was this so much higher last year?</t>
        </r>
      </text>
    </comment>
    <comment ref="Y348" authorId="0" shapeId="0" xr:uid="{F2B82FA0-FAB1-4C28-A56A-0F73E62D9882}">
      <text>
        <r>
          <rPr>
            <sz val="10"/>
            <color rgb="FF000000"/>
            <rFont val="Arial"/>
          </rPr>
          <t>Steven Whitehouse:
What was this for?</t>
        </r>
      </text>
    </comment>
    <comment ref="Y399" authorId="0" shapeId="0" xr:uid="{D6DFDB50-4DD1-42C8-AB3A-05740B401941}">
      <text>
        <r>
          <rPr>
            <sz val="10"/>
            <color rgb="FF000000"/>
            <rFont val="Arial"/>
          </rPr>
          <t xml:space="preserve">Steven Whitehouse:
Where are we entering this?
</t>
        </r>
      </text>
    </comment>
  </commentList>
</comments>
</file>

<file path=xl/sharedStrings.xml><?xml version="1.0" encoding="utf-8"?>
<sst xmlns="http://schemas.openxmlformats.org/spreadsheetml/2006/main" count="357" uniqueCount="354">
  <si>
    <t>FY 2023 Program Budget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</si>
  <si>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</si>
  <si>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</si>
  <si>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</si>
  <si>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</si>
  <si>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</si>
  <si>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</si>
  <si>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</si>
  <si>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</si>
  <si>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</si>
  <si>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</si>
  <si>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</si>
  <si>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</si>
  <si>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</si>
  <si>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 '22 - Jun 23</t>
  </si>
  <si>
    <t>Validation</t>
  </si>
  <si>
    <t>NOTES</t>
  </si>
  <si>
    <t>Total Income</t>
  </si>
  <si>
    <t>Total Expenses</t>
  </si>
  <si>
    <t>Net Income/ (Loss)</t>
  </si>
  <si>
    <t>Income</t>
  </si>
  <si>
    <t>1300 Tuition</t>
  </si>
  <si>
    <t>1500 Investment income</t>
  </si>
  <si>
    <t>1610 Lunch Fee Student</t>
  </si>
  <si>
    <t>1620 Lunch Fee Non Student</t>
  </si>
  <si>
    <t>1690 A La Carte</t>
  </si>
  <si>
    <t>1710 Admission</t>
  </si>
  <si>
    <t>1770 Other Student Activities</t>
  </si>
  <si>
    <t>1920 Donations</t>
  </si>
  <si>
    <t>1990 Misc</t>
  </si>
  <si>
    <t>Total Local Funds</t>
  </si>
  <si>
    <t>4524.7524 Federal IDEA SPED Funds</t>
  </si>
  <si>
    <t>4522.7524 Preschool Revenue</t>
  </si>
  <si>
    <t>4200 GEERS/ESSER</t>
  </si>
  <si>
    <t>4560 National School Lunch Program</t>
  </si>
  <si>
    <t>4560 Free &amp; Reduced Lunch</t>
  </si>
  <si>
    <t>4560 Breakfast Reimbursement</t>
  </si>
  <si>
    <t>4560 After School Lunch</t>
  </si>
  <si>
    <t>4800.7860 Title 2 Federal Improving Teacher Quality</t>
  </si>
  <si>
    <t>4800  Title 1</t>
  </si>
  <si>
    <t>Total Federal Funds</t>
  </si>
  <si>
    <t>Total Local and Federal Funds</t>
  </si>
  <si>
    <t>STATE</t>
  </si>
  <si>
    <t>VAR · Regular Basic Programs</t>
  </si>
  <si>
    <t>VAR/10 · Regular School Program K-12</t>
  </si>
  <si>
    <t>VAR/20 · Professional Staff</t>
  </si>
  <si>
    <t>Total · Regular Basic Programs</t>
  </si>
  <si>
    <t>1200* · Special Education</t>
  </si>
  <si>
    <t>3100 Special Ed Add-on</t>
  </si>
  <si>
    <t>3100 Special Ed Self-Contained</t>
  </si>
  <si>
    <t>3100 Special Ed Extended/State</t>
  </si>
  <si>
    <t>3100 Special Ed State Programs/(Impact aid)</t>
  </si>
  <si>
    <t>Total 1200* · Special Education</t>
  </si>
  <si>
    <t>Other State Programs</t>
  </si>
  <si>
    <t>3200 Flexible Allocation</t>
  </si>
  <si>
    <t>3400 Educator Salary Adjustment</t>
  </si>
  <si>
    <t>3100 Class Size Reduction K-8</t>
  </si>
  <si>
    <t>3200 Charter School Funding Base Program</t>
  </si>
  <si>
    <t>3200 Charter- Local Replacement</t>
  </si>
  <si>
    <t>3300 Enhancement for Accelerated</t>
  </si>
  <si>
    <t>3100 At-Risk Add-on</t>
  </si>
  <si>
    <t>3300 Early Literacy K-3</t>
  </si>
  <si>
    <t>3500 Beverly Taylor Sorenson Arts</t>
  </si>
  <si>
    <t>3500 School LAND Trust Program</t>
  </si>
  <si>
    <t>3800 Lunch - State Liquor Tax</t>
  </si>
  <si>
    <t>3500 Library Books &amp; Electronic Resources</t>
  </si>
  <si>
    <t>3400 Teachers Materials &amp; Supplies</t>
  </si>
  <si>
    <t>3400 TSSP</t>
  </si>
  <si>
    <t>English Language Learner Software</t>
  </si>
  <si>
    <t>Elementary School Counselor Program (didn't see on here previously - find on allotment memo)</t>
  </si>
  <si>
    <t>Educator Professional Time (didn't see on here previously - check allotment memo)</t>
  </si>
  <si>
    <t>Student Health and Counseling Support Program</t>
  </si>
  <si>
    <t>Public Education Capitol and Technology Fund</t>
  </si>
  <si>
    <t>3500 Digital Teaching and Learning Grant</t>
  </si>
  <si>
    <t>3500 TSSA</t>
  </si>
  <si>
    <t>HB373</t>
  </si>
  <si>
    <t>Add Suicide/Nicotine Prevention/Comp Sci if we get them</t>
  </si>
  <si>
    <t>Total Other Programs</t>
  </si>
  <si>
    <t>Total STATE</t>
  </si>
  <si>
    <t>Expense</t>
  </si>
  <si>
    <t>10 · Instruction</t>
  </si>
  <si>
    <t>10.100 · Salaries</t>
  </si>
  <si>
    <t>10.131 · Teachers</t>
  </si>
  <si>
    <t>10.131 · SPED Teachers</t>
  </si>
  <si>
    <t>10.161 · Academic Coaches</t>
  </si>
  <si>
    <t>10.161 SPED Paraeducators</t>
  </si>
  <si>
    <t>Total 10.100 · Salaries</t>
  </si>
  <si>
    <t>10.200 · Employee Benefits</t>
  </si>
  <si>
    <t>10.230 · 401K</t>
  </si>
  <si>
    <t>10.220 · Social Security and other taxes</t>
  </si>
  <si>
    <t>10.240 · Group Insurance (H/D/L)</t>
  </si>
  <si>
    <t>10.270 · Industrial Ins (Workers Comp)</t>
  </si>
  <si>
    <t>10.280 · Unemployment Ins (SUTA)</t>
  </si>
  <si>
    <t>10.290 · Other Employee Benefits</t>
  </si>
  <si>
    <t>Total 10.200 · Employee Benefits</t>
  </si>
  <si>
    <t>10.300 · Purchased Prof &amp; Tech</t>
  </si>
  <si>
    <t>10.320 · Educational Services</t>
  </si>
  <si>
    <t>10.340 Other Professional Services</t>
  </si>
  <si>
    <t>Total 10.300 · Purchased Prof &amp; Tech</t>
  </si>
  <si>
    <t>10.500 · Other Purchased Services</t>
  </si>
  <si>
    <t>10.532 Postage</t>
  </si>
  <si>
    <t>10.550 - Printing and Binding</t>
  </si>
  <si>
    <t>Total 10.500 · Other Purchased Services</t>
  </si>
  <si>
    <t>10.600 · Supplies &amp; Materials</t>
  </si>
  <si>
    <t>10.610 · General Supplies</t>
  </si>
  <si>
    <t>increased by $500 a month</t>
  </si>
  <si>
    <t>10.641 · Textbooks</t>
  </si>
  <si>
    <t>10.640 - Books and Periodicals Other</t>
  </si>
  <si>
    <t>10.642 - eBooks/Online Curriculum</t>
  </si>
  <si>
    <t>10.650 - Technology Related Supplies</t>
  </si>
  <si>
    <t>10.670 - Software</t>
  </si>
  <si>
    <t>Total 10.600 · Supplies &amp; Materials</t>
  </si>
  <si>
    <t>10.890 · Misc Expense</t>
  </si>
  <si>
    <t>10.810 · Dues &amp; Fees</t>
  </si>
  <si>
    <t>Total 10.800 · Other Objects</t>
  </si>
  <si>
    <t>Total 10 · Instruction</t>
  </si>
  <si>
    <t>21 · Student Support</t>
  </si>
  <si>
    <t>21.115 SPED Director</t>
  </si>
  <si>
    <t>21.143 School Nurse</t>
  </si>
  <si>
    <t>21.143 Speech Pathologist</t>
  </si>
  <si>
    <t>21.141 Social Worker</t>
  </si>
  <si>
    <t>21.142 · Guidance</t>
  </si>
  <si>
    <t>Total 21.100 · Salaries</t>
  </si>
  <si>
    <t>21.200 · Employee Benefits</t>
  </si>
  <si>
    <t>21.210 · Retirement</t>
  </si>
  <si>
    <t>21.220 · Social Security</t>
  </si>
  <si>
    <t>21.270 Worker's Comp</t>
  </si>
  <si>
    <t>21.240 · Group Insurance (H/D/L)</t>
  </si>
  <si>
    <t>21.280 · Unemployment Ins (SUTA)</t>
  </si>
  <si>
    <t>Total 21.200 · Employee Benefits</t>
  </si>
  <si>
    <t>Total 21.300 · Purchased Prof &amp; Tech</t>
  </si>
  <si>
    <t>21.330 Emp Training &amp; Dev</t>
  </si>
  <si>
    <t>21.340 Student Services</t>
  </si>
  <si>
    <t>21.500 · Other Purchased Services</t>
  </si>
  <si>
    <t>21.580 - Travel</t>
  </si>
  <si>
    <t>21.500 Other</t>
  </si>
  <si>
    <t>Total 21.500 · Purchased Prof &amp; Tech</t>
  </si>
  <si>
    <t>21.610 · Supplies</t>
  </si>
  <si>
    <t>21.670 · Software</t>
  </si>
  <si>
    <t>21.800 · Other Objects</t>
  </si>
  <si>
    <t>21.810 · Dues &amp; Fees</t>
  </si>
  <si>
    <t>21.800 · Other Objects - Other</t>
  </si>
  <si>
    <t>Total 21.800 · Other Objects</t>
  </si>
  <si>
    <t>Total 21 · Student Support</t>
  </si>
  <si>
    <t>22 · Staff Support</t>
  </si>
  <si>
    <t>22.100 · Salaries</t>
  </si>
  <si>
    <t>22.145 · Librarian</t>
  </si>
  <si>
    <t>Total 22.100 · Salaries</t>
  </si>
  <si>
    <t>22.200 · Employee Benefits</t>
  </si>
  <si>
    <t>22.210 · State Retirement</t>
  </si>
  <si>
    <t>22.220 · Social Security</t>
  </si>
  <si>
    <t>22.240 · Group Insurance (H/D/L)</t>
  </si>
  <si>
    <t>22.280 · Unemployment Ins (SUTA)</t>
  </si>
  <si>
    <t>22.290 · Other Employee Benefits</t>
  </si>
  <si>
    <t>Total 22.200 · Employee Benefits</t>
  </si>
  <si>
    <t>22.330 Employee Training and Development</t>
  </si>
  <si>
    <t>22.580 Staff Travel</t>
  </si>
  <si>
    <t>22.600 · Supplies</t>
  </si>
  <si>
    <t>22.610 · Supplies - General</t>
  </si>
  <si>
    <t>22.644 · Library Books</t>
  </si>
  <si>
    <t>22.645 · Periodicals</t>
  </si>
  <si>
    <t>22.650 · Technology Related Supplies</t>
  </si>
  <si>
    <t>22.670 · Software</t>
  </si>
  <si>
    <t>Total 22.600 · Supplies</t>
  </si>
  <si>
    <t>22.800 · Other Objects</t>
  </si>
  <si>
    <t>Total 22 · Staff Support</t>
  </si>
  <si>
    <t>23 · Charter School Admin</t>
  </si>
  <si>
    <t>23.100 · Salaries</t>
  </si>
  <si>
    <t>23.110 · Charter School Board &amp; Admin</t>
  </si>
  <si>
    <t>23.115 · Supervisors and Directors</t>
  </si>
  <si>
    <t>Total 23.100 · Salaries</t>
  </si>
  <si>
    <t>23.200 · Employee Benefits</t>
  </si>
  <si>
    <t>23.210 ·401K</t>
  </si>
  <si>
    <t>23.220 · Social Security</t>
  </si>
  <si>
    <t>23.240 · Group Insurance (H/D/L)</t>
  </si>
  <si>
    <t>23.280 · Unemployment Ins (SUTA)</t>
  </si>
  <si>
    <t>23.245 Employer H.S.A</t>
  </si>
  <si>
    <t>Total 23.200 · Employee Benefits</t>
  </si>
  <si>
    <t>23.310 Official and Admin Services</t>
  </si>
  <si>
    <t>23.330 Employee Training</t>
  </si>
  <si>
    <t>23.345 Audit/Tax</t>
  </si>
  <si>
    <t>23.349 Legal Fees</t>
  </si>
  <si>
    <t>Total 23.300 ·</t>
  </si>
  <si>
    <t xml:space="preserve">23.532 · </t>
  </si>
  <si>
    <t>23.522 - Liability Insurance</t>
  </si>
  <si>
    <t>23.580 Travel</t>
  </si>
  <si>
    <t>Total 23.500 ·</t>
  </si>
  <si>
    <t>23.610 · Supplies</t>
  </si>
  <si>
    <t>23.810 · Dues &amp; Fees</t>
  </si>
  <si>
    <t xml:space="preserve">23.830 · </t>
  </si>
  <si>
    <t>Total 23.800</t>
  </si>
  <si>
    <t>Total 23 · Charter School Admin</t>
  </si>
  <si>
    <t>24 · School Admin</t>
  </si>
  <si>
    <t>24.100 · Salaries</t>
  </si>
  <si>
    <t>24.121 · Principals &amp; Assistants</t>
  </si>
  <si>
    <t>24.152 · Secretarial &amp; Clerical</t>
  </si>
  <si>
    <t>24.100 · Salaries - Other</t>
  </si>
  <si>
    <t>Total 24.100 · Salaries</t>
  </si>
  <si>
    <t>24.200 · Employee Benefits</t>
  </si>
  <si>
    <t>24.210 · State Retirement</t>
  </si>
  <si>
    <t>24.220 · Social Security</t>
  </si>
  <si>
    <t>24.240 · Group Insurance (H/D/L)</t>
  </si>
  <si>
    <t>24.280 · Unemployment Ins (SUTA)</t>
  </si>
  <si>
    <t>24.270 Worker's Comp</t>
  </si>
  <si>
    <t>Total 24.200 · Employee Benefits</t>
  </si>
  <si>
    <t>Total 24.300 · Purchased Prof &amp; Tech</t>
  </si>
  <si>
    <t>24.330 Emp Training &amp; Dev</t>
  </si>
  <si>
    <t>24.310 Adminstrative Services</t>
  </si>
  <si>
    <t>24.500 · Other Purchased Services</t>
  </si>
  <si>
    <t>24.522 · Liability Insurance</t>
  </si>
  <si>
    <t>24.523 · Fidelity Bond</t>
  </si>
  <si>
    <t>24.532 · Postage</t>
  </si>
  <si>
    <t>24.540 · Advertising</t>
  </si>
  <si>
    <t>24.580 · Travel/Per Diem</t>
  </si>
  <si>
    <t>Total 24.500 · Purchased Services</t>
  </si>
  <si>
    <t>24.610 · Supplies</t>
  </si>
  <si>
    <t>24.700 · Property</t>
  </si>
  <si>
    <t>24.810 · Dues/fees</t>
  </si>
  <si>
    <t>Total 24 · School Admin</t>
  </si>
  <si>
    <t>25 · Central</t>
  </si>
  <si>
    <t>25.115 · Supervisors and Directors</t>
  </si>
  <si>
    <t>25.114 · School Business Administrator</t>
  </si>
  <si>
    <t xml:space="preserve">25.152 · Salaries - Sec and Clerical </t>
  </si>
  <si>
    <t>25.184 Technology Personnel</t>
  </si>
  <si>
    <t>25.100 · Salaries</t>
  </si>
  <si>
    <t>25.200 · Benefits</t>
  </si>
  <si>
    <t>25.210 · Retirement</t>
  </si>
  <si>
    <t>25.220 · Social Security</t>
  </si>
  <si>
    <t>25.240 · Group Insurance (H/D/L)</t>
  </si>
  <si>
    <t>25.270 Worker's Compensation</t>
  </si>
  <si>
    <t>25.280 · Unemployment Ins (SUTA)</t>
  </si>
  <si>
    <t>25.245 · Employer H.S.A</t>
  </si>
  <si>
    <t>Total 25.200 · Employee Benefits</t>
  </si>
  <si>
    <t>25.300 · Purchased Prof &amp; Tech Other</t>
  </si>
  <si>
    <t>25.310 · Administrative Svcs</t>
  </si>
  <si>
    <t>25.350 · Technical Svcs</t>
  </si>
  <si>
    <t>25.340 · Payroll</t>
  </si>
  <si>
    <t>Total 25.300 · Purchased Prof &amp; Tech</t>
  </si>
  <si>
    <t>25.523 - Fidelity Bond/Crime Insurance</t>
  </si>
  <si>
    <t>25.530 - Telephone</t>
  </si>
  <si>
    <t>25.530 - Postage</t>
  </si>
  <si>
    <t>25.580 Travel Per Diem</t>
  </si>
  <si>
    <t>Total 25.500 · Purchased Prof &amp; Tech</t>
  </si>
  <si>
    <t>25.610 Supplies</t>
  </si>
  <si>
    <t>25.650 Technology Supplies</t>
  </si>
  <si>
    <t>25.670 Software</t>
  </si>
  <si>
    <t>Total 25.600 · Supplies</t>
  </si>
  <si>
    <t>25.800 · Other Objects</t>
  </si>
  <si>
    <t>25.810 - Dues and Fees</t>
  </si>
  <si>
    <t xml:space="preserve">25.820 · </t>
  </si>
  <si>
    <t>25.830 · Other</t>
  </si>
  <si>
    <t>Total 25.800 · Other</t>
  </si>
  <si>
    <t>Total 25 · Central</t>
  </si>
  <si>
    <t>26 · Facilities</t>
  </si>
  <si>
    <t>26.182 Maintenace Salary</t>
  </si>
  <si>
    <t>Total 26.100 · Maintenance Salary</t>
  </si>
  <si>
    <t>26.200 · Benefits</t>
  </si>
  <si>
    <t>26.210 · Retirement</t>
  </si>
  <si>
    <t>26.220 · Social Security</t>
  </si>
  <si>
    <t>26.240 · Group Insurance (H/D/L)</t>
  </si>
  <si>
    <t>26.280 · Unemployment Ins (SUTA)</t>
  </si>
  <si>
    <t>26.290 · Other benefits</t>
  </si>
  <si>
    <t>Total 26.200 · Employee Benefits</t>
  </si>
  <si>
    <t>26.300 · Purchased Prof &amp; Tech</t>
  </si>
  <si>
    <t>26.400 · Purchased Prop Svcs</t>
  </si>
  <si>
    <t>26.410 Utility Svcs</t>
  </si>
  <si>
    <t>26.411 Water and Sewage</t>
  </si>
  <si>
    <t>26.412 Disposal Services</t>
  </si>
  <si>
    <t>26.420 Cleaning Services</t>
  </si>
  <si>
    <t>26.430 Repair and Maint</t>
  </si>
  <si>
    <t>26.422 Snow Removal</t>
  </si>
  <si>
    <t>26.440 · Rentals</t>
  </si>
  <si>
    <t>26.441 · Building Rental/Capital Lease</t>
  </si>
  <si>
    <t>26.442 Renting Equipment/Vehicles</t>
  </si>
  <si>
    <t xml:space="preserve">   26.421 Lawn Services</t>
  </si>
  <si>
    <t>26.490 Other Services</t>
  </si>
  <si>
    <t>Total 26.400 · Purchased Prop Svcs</t>
  </si>
  <si>
    <t>26.500 · Other Purchased Svcs</t>
  </si>
  <si>
    <t>26.521 ·Property Insurance</t>
  </si>
  <si>
    <t>Total 26.500 · Other Purchased Svcs</t>
  </si>
  <si>
    <t>26.600 · Supplies &amp; Materials</t>
  </si>
  <si>
    <t>26.610 · General Supplies (Maintenance)</t>
  </si>
  <si>
    <t>26.621  - Natural Gas</t>
  </si>
  <si>
    <t>26.622 - Electricity</t>
  </si>
  <si>
    <t>26.680.</t>
  </si>
  <si>
    <t>26.600 · Supplies &amp; Materials - Other</t>
  </si>
  <si>
    <t>Total 26.600 · Supplies &amp; Materials</t>
  </si>
  <si>
    <t>26.720 · Buildings</t>
  </si>
  <si>
    <t>26.730 · Equipment</t>
  </si>
  <si>
    <t>26.700 · Other</t>
  </si>
  <si>
    <t>Total 26.700 · Property</t>
  </si>
  <si>
    <t>26.800 · Other Objects</t>
  </si>
  <si>
    <t>26.810 · Dues &amp; Fees</t>
  </si>
  <si>
    <t>Total 26.800 · Other Objects</t>
  </si>
  <si>
    <t>Total 26 · Facilities</t>
  </si>
  <si>
    <t>27 · Student Transport</t>
  </si>
  <si>
    <t>27.172 · Bus Drivers</t>
  </si>
  <si>
    <t>Total 27.100 · Salaries</t>
  </si>
  <si>
    <t>27.200 · Employee Benefits</t>
  </si>
  <si>
    <t>27.220 · Social Security</t>
  </si>
  <si>
    <t>Total 27.200 · Employee Benefits</t>
  </si>
  <si>
    <t>27.500 · Other Purchased Svcs</t>
  </si>
  <si>
    <t>27.517 · Student Travel Overnight</t>
  </si>
  <si>
    <t>27.518 · Student Travel Day Trips</t>
  </si>
  <si>
    <t>27.522 · Liability/Auto Insurance</t>
  </si>
  <si>
    <t>27.580 · Staff Travel</t>
  </si>
  <si>
    <t>Total 27.500 · Other Purchased Svcs</t>
  </si>
  <si>
    <t>27.610 · Supplies</t>
  </si>
  <si>
    <t>27.626 · Motor Fuel</t>
  </si>
  <si>
    <t>27.680 · Maintenance Supplies</t>
  </si>
  <si>
    <t>Total 27.600 · Supplies</t>
  </si>
  <si>
    <t>27.430 · Transportation Repairs and Maint</t>
  </si>
  <si>
    <t xml:space="preserve">27.730 · Equipment </t>
  </si>
  <si>
    <t>27.732 · School Buses</t>
  </si>
  <si>
    <t>Total 27.730 · Equipment</t>
  </si>
  <si>
    <t>Total 27.700 · Property</t>
  </si>
  <si>
    <t>27.800 · Other Objects</t>
  </si>
  <si>
    <t>27.890 · Miscellaneous Expenditures</t>
  </si>
  <si>
    <t>27.330 · Driver Training</t>
  </si>
  <si>
    <t>Total 27.800 · Other Objects</t>
  </si>
  <si>
    <t>Total 27 · Student Transport</t>
  </si>
  <si>
    <t>31.191 Food Service Personnel</t>
  </si>
  <si>
    <t>31.200 · Employee Benefits</t>
  </si>
  <si>
    <t>31.210 · 401K</t>
  </si>
  <si>
    <t>31.220 · Social Security and other taxes</t>
  </si>
  <si>
    <t>31.240 · Group Insurance (H/D/L)</t>
  </si>
  <si>
    <t>31.270 · Industrial Ins (Workers Comp)</t>
  </si>
  <si>
    <t>31.280 · Unemployment Ins (SUTA)</t>
  </si>
  <si>
    <t>31.290 · Other Employee Benefits</t>
  </si>
  <si>
    <t>31.610 Lunch Supplies</t>
  </si>
  <si>
    <t>31.330 Training</t>
  </si>
  <si>
    <t>31.350 Technical Services</t>
  </si>
  <si>
    <t>31.430 Repairs</t>
  </si>
  <si>
    <t>31.670 Software</t>
  </si>
  <si>
    <t>31.650 Tech Supplies</t>
  </si>
  <si>
    <t>31.630 Lunch Food</t>
  </si>
  <si>
    <t>31.810 Lunch Dues and Fees</t>
  </si>
  <si>
    <t>Total 31 School Lunch</t>
  </si>
  <si>
    <t>40 Capital Outlays</t>
  </si>
  <si>
    <t xml:space="preserve">  40.450  Construction - Capitalized</t>
  </si>
  <si>
    <t>Total 40 - Capital Outlays</t>
  </si>
  <si>
    <t>45 Building Acquisition and Construction</t>
  </si>
  <si>
    <t xml:space="preserve">  45.300  Professional / Tech Services</t>
  </si>
  <si>
    <t xml:space="preserve">  45.700  Issuance costs</t>
  </si>
  <si>
    <t>Total 45 - Building Acquisition Const.</t>
  </si>
  <si>
    <t>50  Debt Service</t>
  </si>
  <si>
    <t>50.840 Principal - Building</t>
  </si>
  <si>
    <t>50.830 Interest - Building</t>
  </si>
  <si>
    <t>50.810 - Building Fees</t>
  </si>
  <si>
    <t xml:space="preserve">  50.830  Interest - Revolving Loan</t>
  </si>
  <si>
    <t xml:space="preserve">  50.840  Principal Payments - Revolving Loan</t>
  </si>
  <si>
    <t>Total 50 - Debt Service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</si>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</sst>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rgb="FF000000"/>
      <name val="Arial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rgb="FFFF6600"/>
      <name val="Arial"/>
      <family val="2"/>
    </font>
    <font>
      <b/>
      <sz val="10"/>
      <name val="Arial"/>
      <family val="2"/>
    </font>
    <font>
      <u/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/>
      <right/>
      <top style="thin">
        <color rgb="FF010000"/>
      </top>
      <bottom/>
      <diagonal/>
    </border>
    <border>
      <left style="thin">
        <color rgb="FF010000"/>
      </left>
      <right/>
      <top/>
      <bottom/>
      <diagonal/>
    </border>
    <border>
      <left/>
      <right/>
      <top/>
      <bottom style="thin">
        <color rgb="FF010000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/>
      <right/>
      <top style="thin">
        <color rgb="FF010000"/>
      </top>
      <bottom style="thin">
        <color rgb="FF01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44" fontId="1" fillId="2" borderId="0" xfId="0" applyNumberFormat="1" applyFont="1" applyFill="1"/>
    <xf numFmtId="44" fontId="2" fillId="0" borderId="1" xfId="0" applyNumberFormat="1" applyFont="1" applyBorder="1"/>
    <xf numFmtId="44" fontId="2" fillId="3" borderId="1" xfId="0" applyNumberFormat="1" applyFont="1" applyFill="1" applyBorder="1"/>
    <xf numFmtId="44" fontId="2" fillId="0" borderId="0" xfId="0" applyNumberFormat="1" applyFont="1"/>
    <xf numFmtId="44" fontId="2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4" fontId="3" fillId="0" borderId="0" xfId="0" applyNumberFormat="1" applyFont="1"/>
    <xf numFmtId="16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3" borderId="0" xfId="0" applyNumberFormat="1" applyFont="1" applyFill="1"/>
    <xf numFmtId="44" fontId="1" fillId="0" borderId="0" xfId="0" applyNumberFormat="1" applyFont="1"/>
    <xf numFmtId="44" fontId="2" fillId="3" borderId="0" xfId="0" applyNumberFormat="1" applyFont="1" applyFill="1"/>
    <xf numFmtId="44" fontId="2" fillId="0" borderId="2" xfId="0" applyNumberFormat="1" applyFont="1" applyBorder="1"/>
    <xf numFmtId="44" fontId="1" fillId="0" borderId="3" xfId="0" applyNumberFormat="1" applyFont="1" applyBorder="1"/>
    <xf numFmtId="44" fontId="1" fillId="3" borderId="3" xfId="0" applyNumberFormat="1" applyFont="1" applyFill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44" fontId="1" fillId="3" borderId="5" xfId="0" applyNumberFormat="1" applyFont="1" applyFill="1" applyBorder="1"/>
    <xf numFmtId="44" fontId="2" fillId="3" borderId="0" xfId="0" applyNumberFormat="1" applyFont="1" applyFill="1" applyAlignment="1">
      <alignment wrapText="1"/>
    </xf>
    <xf numFmtId="44" fontId="3" fillId="3" borderId="0" xfId="0" applyNumberFormat="1" applyFont="1" applyFill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wrapText="1"/>
    </xf>
    <xf numFmtId="44" fontId="2" fillId="0" borderId="7" xfId="0" applyNumberFormat="1" applyFont="1" applyBorder="1"/>
    <xf numFmtId="44" fontId="2" fillId="3" borderId="7" xfId="0" applyNumberFormat="1" applyFont="1" applyFill="1" applyBorder="1"/>
    <xf numFmtId="44" fontId="2" fillId="0" borderId="3" xfId="0" applyNumberFormat="1" applyFont="1" applyBorder="1"/>
    <xf numFmtId="44" fontId="2" fillId="3" borderId="3" xfId="0" applyNumberFormat="1" applyFont="1" applyFill="1" applyBorder="1"/>
    <xf numFmtId="44" fontId="2" fillId="4" borderId="0" xfId="0" applyNumberFormat="1" applyFont="1" applyFill="1"/>
    <xf numFmtId="44" fontId="2" fillId="4" borderId="3" xfId="0" applyNumberFormat="1" applyFont="1" applyFill="1" applyBorder="1"/>
    <xf numFmtId="44" fontId="2" fillId="3" borderId="8" xfId="0" applyNumberFormat="1" applyFont="1" applyFill="1" applyBorder="1"/>
    <xf numFmtId="44" fontId="2" fillId="0" borderId="5" xfId="0" applyNumberFormat="1" applyFont="1" applyBorder="1"/>
    <xf numFmtId="44" fontId="1" fillId="3" borderId="9" xfId="0" applyNumberFormat="1" applyFont="1" applyFill="1" applyBorder="1"/>
    <xf numFmtId="44" fontId="1" fillId="0" borderId="0" xfId="0" applyNumberFormat="1" applyFont="1" applyAlignment="1">
      <alignment horizontal="center" vertical="center"/>
    </xf>
    <xf numFmtId="44" fontId="2" fillId="3" borderId="5" xfId="0" applyNumberFormat="1" applyFont="1" applyFill="1" applyBorder="1"/>
    <xf numFmtId="44" fontId="1" fillId="3" borderId="1" xfId="0" applyNumberFormat="1" applyFont="1" applyFill="1" applyBorder="1"/>
    <xf numFmtId="0" fontId="5" fillId="0" borderId="6" xfId="0" applyFont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0" borderId="6" xfId="0" applyFont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0" borderId="10" xfId="0" applyFont="1" applyBorder="1" applyAlignment="1">
      <alignment vertical="center"/>
    </xf>
    <xf numFmtId="44" fontId="6" fillId="0" borderId="0" xfId="0" applyNumberFormat="1" applyFont="1"/>
    <xf numFmtId="44" fontId="6" fillId="3" borderId="0" xfId="0" applyNumberFormat="1" applyFont="1" applyFill="1"/>
    <xf numFmtId="44" fontId="2" fillId="0" borderId="0" xfId="0" applyNumberFormat="1" applyFont="1" applyAlignment="1">
      <alignment horizontal="left"/>
    </xf>
    <xf numFmtId="44" fontId="2" fillId="4" borderId="0" xfId="0" applyNumberFormat="1" applyFont="1" applyFill="1" applyAlignment="1">
      <alignment horizontal="left"/>
    </xf>
    <xf numFmtId="0" fontId="2" fillId="0" borderId="0" xfId="0" applyFont="1"/>
    <xf numFmtId="44" fontId="2" fillId="0" borderId="3" xfId="0" applyNumberFormat="1" applyFont="1" applyBorder="1" applyAlignment="1">
      <alignment horizontal="left"/>
    </xf>
    <xf numFmtId="44" fontId="2" fillId="4" borderId="3" xfId="0" applyNumberFormat="1" applyFont="1" applyFill="1" applyBorder="1" applyAlignment="1">
      <alignment horizontal="left"/>
    </xf>
    <xf numFmtId="44" fontId="2" fillId="4" borderId="5" xfId="0" applyNumberFormat="1" applyFont="1" applyFill="1" applyBorder="1"/>
    <xf numFmtId="44" fontId="2" fillId="4" borderId="1" xfId="0" applyNumberFormat="1" applyFont="1" applyFill="1" applyBorder="1"/>
    <xf numFmtId="44" fontId="3" fillId="4" borderId="0" xfId="0" applyNumberFormat="1" applyFont="1" applyFill="1"/>
    <xf numFmtId="0" fontId="2" fillId="0" borderId="0" xfId="0" applyFont="1" applyAlignment="1">
      <alignment horizontal="left"/>
    </xf>
    <xf numFmtId="9" fontId="2" fillId="0" borderId="0" xfId="0" applyNumberFormat="1" applyFont="1"/>
    <xf numFmtId="44" fontId="2" fillId="5" borderId="0" xfId="0" applyNumberFormat="1" applyFont="1" applyFill="1" applyAlignment="1">
      <alignment wrapText="1"/>
    </xf>
    <xf numFmtId="44" fontId="3" fillId="0" borderId="11" xfId="0" applyNumberFormat="1" applyFont="1" applyBorder="1"/>
    <xf numFmtId="44" fontId="3" fillId="3" borderId="11" xfId="0" applyNumberFormat="1" applyFont="1" applyFill="1" applyBorder="1"/>
    <xf numFmtId="44" fontId="7" fillId="0" borderId="0" xfId="0" applyNumberFormat="1" applyFont="1"/>
    <xf numFmtId="0" fontId="2" fillId="0" borderId="5" xfId="0" applyFont="1" applyBorder="1"/>
    <xf numFmtId="44" fontId="2" fillId="3" borderId="12" xfId="0" applyNumberFormat="1" applyFont="1" applyFill="1" applyBorder="1"/>
    <xf numFmtId="44" fontId="1" fillId="4" borderId="3" xfId="0" applyNumberFormat="1" applyFont="1" applyFill="1" applyBorder="1"/>
    <xf numFmtId="44" fontId="1" fillId="4" borderId="0" xfId="0" applyNumberFormat="1" applyFont="1" applyFill="1"/>
    <xf numFmtId="44" fontId="2" fillId="0" borderId="8" xfId="0" applyNumberFormat="1" applyFont="1" applyBorder="1"/>
    <xf numFmtId="44" fontId="2" fillId="0" borderId="13" xfId="0" applyNumberFormat="1" applyFont="1" applyBorder="1"/>
    <xf numFmtId="44" fontId="2" fillId="3" borderId="13" xfId="0" applyNumberFormat="1" applyFont="1" applyFill="1" applyBorder="1"/>
    <xf numFmtId="44" fontId="2" fillId="0" borderId="0" xfId="0" applyNumberFormat="1" applyFont="1" applyAlignment="1">
      <alignment horizontal="right"/>
    </xf>
    <xf numFmtId="44" fontId="2" fillId="3" borderId="0" xfId="0" applyNumberFormat="1" applyFont="1" applyFill="1" applyAlignment="1">
      <alignment horizontal="right"/>
    </xf>
    <xf numFmtId="44" fontId="8" fillId="0" borderId="0" xfId="0" applyNumberFormat="1" applyFont="1"/>
    <xf numFmtId="44" fontId="1" fillId="0" borderId="11" xfId="0" applyNumberFormat="1" applyFont="1" applyBorder="1"/>
    <xf numFmtId="44" fontId="1" fillId="0" borderId="8" xfId="0" applyNumberFormat="1" applyFont="1" applyBorder="1"/>
    <xf numFmtId="44" fontId="1" fillId="3" borderId="13" xfId="0" applyNumberFormat="1" applyFont="1" applyFill="1" applyBorder="1"/>
    <xf numFmtId="44" fontId="2" fillId="0" borderId="14" xfId="0" applyNumberFormat="1" applyFont="1" applyBorder="1"/>
  </cellXfs>
  <cellStyles count="1">
    <cellStyle name="Normal" xfId="0" builtinId="0"/>
  </cellStyles>
  <dxfs count="1"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%20Budget%20Draft%20FDA%20-%206.2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Budget detail"/>
      <sheetName val="Payroll"/>
      <sheetName val="MADS Coverage"/>
      <sheetName val="SPED Analysis"/>
      <sheetName val="Lunch Analysis"/>
      <sheetName val="Trustlands"/>
      <sheetName val="Engage"/>
      <sheetName val="Payroll 2"/>
      <sheetName val="Spending"/>
    </sheetNames>
    <sheetDataSet>
      <sheetData sheetId="0"/>
      <sheetData sheetId="1"/>
      <sheetData sheetId="2">
        <row r="72">
          <cell r="L72">
            <v>4600</v>
          </cell>
        </row>
        <row r="88">
          <cell r="H88">
            <v>9600</v>
          </cell>
          <cell r="L88">
            <v>200</v>
          </cell>
        </row>
        <row r="96">
          <cell r="L96">
            <v>200</v>
          </cell>
        </row>
        <row r="99">
          <cell r="F99">
            <v>0</v>
          </cell>
        </row>
        <row r="104">
          <cell r="F104">
            <v>0</v>
          </cell>
          <cell r="G104">
            <v>0</v>
          </cell>
          <cell r="K104">
            <v>0</v>
          </cell>
        </row>
        <row r="111">
          <cell r="I111">
            <v>0</v>
          </cell>
        </row>
        <row r="117">
          <cell r="F117">
            <v>0</v>
          </cell>
        </row>
        <row r="125">
          <cell r="H125">
            <v>2400</v>
          </cell>
          <cell r="L125">
            <v>500</v>
          </cell>
        </row>
        <row r="126">
          <cell r="G1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C2F7-049A-4133-878C-814288A627F3}">
  <dimension ref="A1:AI101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5703125" defaultRowHeight="15" customHeight="1" x14ac:dyDescent="0.2"/>
  <cols>
    <col min="1" max="1" width="32.7109375" customWidth="1"/>
    <col min="2" max="2" width="13.5703125" customWidth="1"/>
    <col min="3" max="3" width="13.7109375" customWidth="1"/>
    <col min="4" max="4" width="14.85546875" customWidth="1"/>
    <col min="5" max="5" width="16" customWidth="1"/>
    <col min="6" max="6" width="15" customWidth="1"/>
    <col min="7" max="7" width="13.7109375" customWidth="1"/>
    <col min="8" max="9" width="13.28515625" customWidth="1"/>
    <col min="10" max="10" width="13.42578125" customWidth="1"/>
    <col min="11" max="11" width="14.140625" customWidth="1"/>
    <col min="12" max="12" width="14.7109375" customWidth="1"/>
    <col min="13" max="13" width="15.7109375" customWidth="1"/>
    <col min="14" max="14" width="13.5703125" customWidth="1"/>
    <col min="15" max="15" width="16.5703125" customWidth="1"/>
    <col min="16" max="16" width="20.28515625" customWidth="1"/>
    <col min="17" max="17" width="21.42578125" customWidth="1"/>
    <col min="18" max="18" width="8.42578125" customWidth="1"/>
    <col min="19" max="19" width="17.28515625" customWidth="1"/>
    <col min="20" max="20" width="12.7109375" customWidth="1"/>
    <col min="21" max="21" width="15.140625" customWidth="1"/>
    <col min="22" max="23" width="12.7109375" customWidth="1"/>
    <col min="24" max="25" width="12.28515625" customWidth="1"/>
    <col min="26" max="26" width="52.7109375" customWidth="1"/>
    <col min="27" max="27" width="63.42578125" customWidth="1"/>
    <col min="28" max="28" width="8.42578125" customWidth="1"/>
    <col min="29" max="35" width="8" customWidth="1"/>
  </cols>
  <sheetData>
    <row r="1" spans="1:35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4"/>
      <c r="P1" s="4"/>
      <c r="Q1" s="4"/>
      <c r="R1" s="5"/>
      <c r="S1" s="6"/>
      <c r="T1" s="6"/>
      <c r="U1" s="6"/>
      <c r="V1" s="6"/>
      <c r="W1" s="6"/>
      <c r="X1" s="5"/>
      <c r="Y1" s="5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7" customHeight="1" x14ac:dyDescent="0.2">
      <c r="A2" s="4"/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0" t="s">
        <v>14</v>
      </c>
      <c r="O2" s="11" t="s">
        <v>15</v>
      </c>
      <c r="P2" s="11" t="s">
        <v>16</v>
      </c>
      <c r="Q2" s="4"/>
      <c r="R2" s="5"/>
      <c r="S2" s="6"/>
      <c r="T2" s="6"/>
      <c r="U2" s="6"/>
      <c r="V2" s="6"/>
      <c r="W2" s="6"/>
      <c r="X2" s="5"/>
      <c r="Y2" s="5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/>
      <c r="O3" s="4"/>
      <c r="P3" s="4"/>
      <c r="Q3" s="4"/>
      <c r="R3" s="5"/>
      <c r="S3" s="6"/>
      <c r="T3" s="6"/>
      <c r="U3" s="6"/>
      <c r="V3" s="6"/>
      <c r="W3" s="6"/>
      <c r="X3" s="5"/>
      <c r="Y3" s="5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customHeight="1" x14ac:dyDescent="0.2">
      <c r="A4" s="11" t="s">
        <v>17</v>
      </c>
      <c r="B4" s="11">
        <f t="shared" ref="B4:N4" si="0">B77</f>
        <v>630470.89000000013</v>
      </c>
      <c r="C4" s="11">
        <f t="shared" si="0"/>
        <v>485986.03</v>
      </c>
      <c r="D4" s="11">
        <f t="shared" si="0"/>
        <v>548629.42999999993</v>
      </c>
      <c r="E4" s="11">
        <f t="shared" si="0"/>
        <v>486236.03</v>
      </c>
      <c r="F4" s="11">
        <f t="shared" si="0"/>
        <v>485891.36</v>
      </c>
      <c r="G4" s="11">
        <f t="shared" si="0"/>
        <v>486236.03</v>
      </c>
      <c r="H4" s="11">
        <f t="shared" si="0"/>
        <v>590391.36</v>
      </c>
      <c r="I4" s="11">
        <f t="shared" si="0"/>
        <v>476236.03</v>
      </c>
      <c r="J4" s="11">
        <f t="shared" si="0"/>
        <v>523286.03</v>
      </c>
      <c r="K4" s="11">
        <f t="shared" si="0"/>
        <v>486391.36</v>
      </c>
      <c r="L4" s="11">
        <f t="shared" si="0"/>
        <v>548236.03</v>
      </c>
      <c r="M4" s="11">
        <f t="shared" si="0"/>
        <v>469936.03</v>
      </c>
      <c r="N4" s="10">
        <f t="shared" si="0"/>
        <v>6217926.6100000003</v>
      </c>
      <c r="O4" s="13">
        <f t="shared" ref="O4:O6" si="1">SUM(B4:M4)</f>
        <v>6217926.6100000003</v>
      </c>
      <c r="P4" s="4"/>
      <c r="Q4" s="4"/>
      <c r="R4" s="5"/>
      <c r="S4" s="6"/>
      <c r="T4" s="6"/>
      <c r="U4" s="6"/>
      <c r="V4" s="6"/>
      <c r="W4" s="6"/>
      <c r="X4" s="5"/>
      <c r="Y4" s="5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customHeight="1" x14ac:dyDescent="0.2">
      <c r="A5" s="14" t="s">
        <v>18</v>
      </c>
      <c r="B5" s="14">
        <f t="shared" ref="B5:N5" si="2">B433</f>
        <v>480638.8633333334</v>
      </c>
      <c r="C5" s="14">
        <f t="shared" si="2"/>
        <v>537287.8633333334</v>
      </c>
      <c r="D5" s="14">
        <f t="shared" si="2"/>
        <v>505954.52333333337</v>
      </c>
      <c r="E5" s="14">
        <f t="shared" si="2"/>
        <v>487754.52333333337</v>
      </c>
      <c r="F5" s="14">
        <f t="shared" si="2"/>
        <v>488854.52333333337</v>
      </c>
      <c r="G5" s="14">
        <f t="shared" si="2"/>
        <v>519554.52333333337</v>
      </c>
      <c r="H5" s="14">
        <f t="shared" si="2"/>
        <v>591794.52333333332</v>
      </c>
      <c r="I5" s="14">
        <f t="shared" si="2"/>
        <v>489204.52333333337</v>
      </c>
      <c r="J5" s="14">
        <f t="shared" si="2"/>
        <v>490304.52333333337</v>
      </c>
      <c r="K5" s="14">
        <f t="shared" si="2"/>
        <v>493104.52333333337</v>
      </c>
      <c r="L5" s="14">
        <f t="shared" si="2"/>
        <v>491474.52333333337</v>
      </c>
      <c r="M5" s="14">
        <f t="shared" si="2"/>
        <v>506164.52333333337</v>
      </c>
      <c r="N5" s="15">
        <f t="shared" si="2"/>
        <v>6082091.9600000009</v>
      </c>
      <c r="O5" s="13">
        <f t="shared" si="1"/>
        <v>6082091.9600000009</v>
      </c>
      <c r="P5" s="4"/>
      <c r="Q5" s="4"/>
      <c r="R5" s="5"/>
      <c r="S5" s="6"/>
      <c r="T5" s="6"/>
      <c r="U5" s="6"/>
      <c r="V5" s="6"/>
      <c r="W5" s="6"/>
      <c r="X5" s="5"/>
      <c r="Y5" s="5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customHeight="1" x14ac:dyDescent="0.2">
      <c r="A6" s="16" t="s">
        <v>19</v>
      </c>
      <c r="B6" s="17">
        <f t="shared" ref="B6:N6" si="3">B435</f>
        <v>149832.02666666673</v>
      </c>
      <c r="C6" s="17">
        <f t="shared" si="3"/>
        <v>-51301.833333333372</v>
      </c>
      <c r="D6" s="17">
        <f t="shared" si="3"/>
        <v>42674.90666666656</v>
      </c>
      <c r="E6" s="17">
        <f t="shared" si="3"/>
        <v>-1518.4933333333465</v>
      </c>
      <c r="F6" s="17">
        <f t="shared" si="3"/>
        <v>-2963.1633333333884</v>
      </c>
      <c r="G6" s="17">
        <f t="shared" si="3"/>
        <v>-33318.493333333347</v>
      </c>
      <c r="H6" s="17">
        <f t="shared" si="3"/>
        <v>-1403.1633333333302</v>
      </c>
      <c r="I6" s="17">
        <f t="shared" si="3"/>
        <v>-12968.493333333347</v>
      </c>
      <c r="J6" s="17">
        <f t="shared" si="3"/>
        <v>32981.506666666653</v>
      </c>
      <c r="K6" s="17">
        <f t="shared" si="3"/>
        <v>-6713.1633333333884</v>
      </c>
      <c r="L6" s="17">
        <f t="shared" si="3"/>
        <v>56761.506666666653</v>
      </c>
      <c r="M6" s="17">
        <f t="shared" si="3"/>
        <v>-36228.493333333347</v>
      </c>
      <c r="N6" s="18">
        <f t="shared" si="3"/>
        <v>135834.64999999973</v>
      </c>
      <c r="O6" s="13">
        <f t="shared" si="1"/>
        <v>135834.64999999973</v>
      </c>
      <c r="P6" s="4"/>
      <c r="Q6" s="4"/>
      <c r="R6" s="5"/>
      <c r="S6" s="6"/>
      <c r="T6" s="6"/>
      <c r="U6" s="6"/>
      <c r="V6" s="6"/>
      <c r="W6" s="6"/>
      <c r="X6" s="5"/>
      <c r="Y6" s="5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4"/>
      <c r="Q7" s="4"/>
      <c r="R7" s="5"/>
      <c r="S7" s="6"/>
      <c r="T7" s="6"/>
      <c r="U7" s="6"/>
      <c r="V7" s="6"/>
      <c r="W7" s="6"/>
      <c r="X7" s="5"/>
      <c r="Y7" s="5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customHeight="1" x14ac:dyDescent="0.2">
      <c r="A8" s="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2"/>
      <c r="O8" s="4"/>
      <c r="P8" s="4"/>
      <c r="Q8" s="4"/>
      <c r="R8" s="5"/>
      <c r="S8" s="6"/>
      <c r="T8" s="6"/>
      <c r="U8" s="6"/>
      <c r="V8" s="6"/>
      <c r="W8" s="6"/>
      <c r="X8" s="5"/>
      <c r="Y8" s="5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customHeight="1" x14ac:dyDescent="0.2">
      <c r="A9" s="4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">
        <f t="shared" ref="N9:N18" si="4">SUM(B9:M9)</f>
        <v>0</v>
      </c>
      <c r="O9" s="4"/>
      <c r="P9" s="4"/>
      <c r="Q9" s="4"/>
      <c r="R9" s="5"/>
      <c r="S9" s="6"/>
      <c r="T9" s="6"/>
      <c r="U9" s="6"/>
      <c r="V9" s="6"/>
      <c r="W9" s="6"/>
      <c r="X9" s="5"/>
      <c r="Y9" s="19"/>
      <c r="Z9" s="20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customHeight="1" thickBot="1" x14ac:dyDescent="0.25">
      <c r="A10" s="4" t="s">
        <v>22</v>
      </c>
      <c r="B10" s="4">
        <v>100</v>
      </c>
      <c r="C10" s="4">
        <v>100</v>
      </c>
      <c r="D10" s="4">
        <v>100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12">
        <f t="shared" si="4"/>
        <v>1200</v>
      </c>
      <c r="O10" s="4"/>
      <c r="P10" s="4"/>
      <c r="Q10" s="4"/>
      <c r="R10" s="5"/>
      <c r="S10" s="6"/>
      <c r="T10" s="6"/>
      <c r="U10" s="6"/>
      <c r="V10" s="6"/>
      <c r="W10" s="6"/>
      <c r="X10" s="5"/>
      <c r="Y10" s="5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customHeight="1" thickBot="1" x14ac:dyDescent="0.25">
      <c r="A11" s="21" t="s">
        <v>23</v>
      </c>
      <c r="B11" s="4">
        <v>0</v>
      </c>
      <c r="C11" s="4">
        <v>6000</v>
      </c>
      <c r="D11" s="4">
        <v>8000</v>
      </c>
      <c r="E11" s="4">
        <v>8000</v>
      </c>
      <c r="F11" s="4">
        <v>8000</v>
      </c>
      <c r="G11" s="4">
        <v>8000</v>
      </c>
      <c r="H11" s="4">
        <v>8000</v>
      </c>
      <c r="I11" s="4">
        <v>8000</v>
      </c>
      <c r="J11" s="4">
        <v>8000</v>
      </c>
      <c r="K11" s="4">
        <v>8000</v>
      </c>
      <c r="L11" s="4">
        <v>8000</v>
      </c>
      <c r="M11" s="4">
        <v>2000</v>
      </c>
      <c r="N11" s="12">
        <f t="shared" si="4"/>
        <v>80000</v>
      </c>
      <c r="O11" s="4"/>
      <c r="P11" s="4"/>
      <c r="Q11" s="4"/>
      <c r="R11" s="5"/>
      <c r="S11" s="6"/>
      <c r="T11" s="6"/>
      <c r="U11" s="6"/>
      <c r="V11" s="6"/>
      <c r="W11" s="6"/>
      <c r="X11" s="5"/>
      <c r="Y11" s="5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customHeight="1" thickBot="1" x14ac:dyDescent="0.25">
      <c r="A12" s="21" t="s">
        <v>24</v>
      </c>
      <c r="B12" s="4">
        <v>0</v>
      </c>
      <c r="C12" s="4">
        <v>1000</v>
      </c>
      <c r="D12" s="4">
        <v>1300</v>
      </c>
      <c r="E12" s="4">
        <v>1300</v>
      </c>
      <c r="F12" s="4">
        <v>1300</v>
      </c>
      <c r="G12" s="4">
        <v>1300</v>
      </c>
      <c r="H12" s="4">
        <v>1300</v>
      </c>
      <c r="I12" s="4">
        <v>1300</v>
      </c>
      <c r="J12" s="4">
        <v>1300</v>
      </c>
      <c r="K12" s="4">
        <v>1300</v>
      </c>
      <c r="L12" s="4">
        <v>1300</v>
      </c>
      <c r="M12" s="4">
        <v>1000</v>
      </c>
      <c r="N12" s="12">
        <f t="shared" si="4"/>
        <v>13700</v>
      </c>
      <c r="O12" s="4"/>
      <c r="P12" s="4"/>
      <c r="Q12" s="4"/>
      <c r="R12" s="5"/>
      <c r="S12" s="6"/>
      <c r="T12" s="6"/>
      <c r="U12" s="6"/>
      <c r="V12" s="6"/>
      <c r="W12" s="6"/>
      <c r="X12" s="5"/>
      <c r="Y12" s="5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75" customHeight="1" thickBot="1" x14ac:dyDescent="0.25">
      <c r="A13" s="22" t="s">
        <v>25</v>
      </c>
      <c r="B13" s="4"/>
      <c r="C13" s="4">
        <v>500</v>
      </c>
      <c r="D13" s="4">
        <v>500</v>
      </c>
      <c r="E13" s="4">
        <v>500</v>
      </c>
      <c r="F13" s="4">
        <v>500</v>
      </c>
      <c r="G13" s="4">
        <v>500</v>
      </c>
      <c r="H13" s="4">
        <v>500</v>
      </c>
      <c r="I13" s="4">
        <v>500</v>
      </c>
      <c r="J13" s="4">
        <v>500</v>
      </c>
      <c r="K13" s="4">
        <v>500</v>
      </c>
      <c r="L13" s="4">
        <v>500</v>
      </c>
      <c r="M13" s="4">
        <v>500</v>
      </c>
      <c r="N13" s="12">
        <f t="shared" si="4"/>
        <v>5500</v>
      </c>
      <c r="O13" s="4"/>
      <c r="P13" s="4"/>
      <c r="Q13" s="4"/>
      <c r="R13" s="5"/>
      <c r="S13" s="6"/>
      <c r="T13" s="6"/>
      <c r="U13" s="6"/>
      <c r="V13" s="6"/>
      <c r="W13" s="6"/>
      <c r="X13" s="5"/>
      <c r="Y13" s="5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2.75" customHeight="1" x14ac:dyDescent="0.2">
      <c r="A14" s="4" t="s">
        <v>26</v>
      </c>
      <c r="B14" s="4">
        <v>0</v>
      </c>
      <c r="C14" s="4"/>
      <c r="D14" s="4"/>
      <c r="E14" s="4"/>
      <c r="F14" s="4"/>
      <c r="G14" s="4"/>
      <c r="H14" s="4"/>
      <c r="I14" s="4"/>
      <c r="J14" s="4"/>
      <c r="K14" s="4">
        <v>500</v>
      </c>
      <c r="L14" s="4"/>
      <c r="M14" s="4">
        <f>$R$14</f>
        <v>0</v>
      </c>
      <c r="N14" s="12">
        <f t="shared" si="4"/>
        <v>500</v>
      </c>
      <c r="O14" s="4"/>
      <c r="P14" s="4"/>
      <c r="Q14" s="4"/>
      <c r="R14" s="5"/>
      <c r="S14" s="6"/>
      <c r="T14" s="6"/>
      <c r="U14" s="6"/>
      <c r="V14" s="6"/>
      <c r="W14" s="6"/>
      <c r="X14" s="5"/>
      <c r="Y14" s="5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75" customHeight="1" x14ac:dyDescent="0.2">
      <c r="A15" s="4" t="s">
        <v>27</v>
      </c>
      <c r="B15" s="4">
        <v>0</v>
      </c>
      <c r="C15" s="4"/>
      <c r="D15" s="4"/>
      <c r="E15" s="4"/>
      <c r="F15" s="4"/>
      <c r="G15" s="4"/>
      <c r="H15" s="4"/>
      <c r="I15" s="4"/>
      <c r="J15" s="4"/>
      <c r="K15" s="4">
        <v>500</v>
      </c>
      <c r="L15" s="4"/>
      <c r="M15" s="4"/>
      <c r="N15" s="12">
        <f t="shared" si="4"/>
        <v>500</v>
      </c>
      <c r="O15" s="4"/>
      <c r="P15" s="4"/>
      <c r="Q15" s="4"/>
      <c r="R15" s="5"/>
      <c r="S15" s="6"/>
      <c r="T15" s="6"/>
      <c r="U15" s="6"/>
      <c r="V15" s="6"/>
      <c r="W15" s="6"/>
      <c r="X15" s="5"/>
      <c r="Y15" s="5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75" customHeight="1" x14ac:dyDescent="0.2">
      <c r="A16" s="4" t="s">
        <v>28</v>
      </c>
      <c r="B16" s="7">
        <v>1000</v>
      </c>
      <c r="C16" s="4">
        <v>1000</v>
      </c>
      <c r="D16" s="4">
        <v>1000</v>
      </c>
      <c r="E16" s="4">
        <v>1000</v>
      </c>
      <c r="F16" s="4">
        <v>1000</v>
      </c>
      <c r="G16" s="4">
        <v>1000</v>
      </c>
      <c r="H16" s="4">
        <v>1000</v>
      </c>
      <c r="I16" s="4">
        <v>1000</v>
      </c>
      <c r="J16" s="4">
        <v>1000</v>
      </c>
      <c r="K16" s="4">
        <v>1000</v>
      </c>
      <c r="L16" s="4">
        <v>1000</v>
      </c>
      <c r="M16" s="4">
        <v>1000</v>
      </c>
      <c r="N16" s="12">
        <f t="shared" si="4"/>
        <v>12000</v>
      </c>
      <c r="O16" s="4"/>
      <c r="P16" s="4"/>
      <c r="Q16" s="4"/>
      <c r="R16" s="5"/>
      <c r="S16" s="6"/>
      <c r="T16" s="6"/>
      <c r="U16" s="6"/>
      <c r="V16" s="6"/>
      <c r="W16" s="6"/>
      <c r="X16" s="5"/>
      <c r="Y16" s="5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75" customHeight="1" x14ac:dyDescent="0.2">
      <c r="A17" s="23" t="s">
        <v>29</v>
      </c>
      <c r="B17" s="23">
        <v>200</v>
      </c>
      <c r="C17" s="23">
        <v>200</v>
      </c>
      <c r="D17" s="23">
        <v>200</v>
      </c>
      <c r="E17" s="23">
        <v>200</v>
      </c>
      <c r="F17" s="23">
        <v>200</v>
      </c>
      <c r="G17" s="23">
        <v>200</v>
      </c>
      <c r="H17" s="23">
        <v>200</v>
      </c>
      <c r="I17" s="23">
        <v>200</v>
      </c>
      <c r="J17" s="23">
        <v>200</v>
      </c>
      <c r="K17" s="23">
        <v>200</v>
      </c>
      <c r="L17" s="23">
        <v>200</v>
      </c>
      <c r="M17" s="23">
        <v>200</v>
      </c>
      <c r="N17" s="24">
        <f t="shared" si="4"/>
        <v>2400</v>
      </c>
      <c r="O17" s="4"/>
      <c r="P17" s="4"/>
      <c r="Q17" s="4"/>
      <c r="R17" s="5"/>
      <c r="S17" s="6"/>
      <c r="T17" s="6"/>
      <c r="U17" s="6"/>
      <c r="V17" s="6"/>
      <c r="W17" s="6"/>
      <c r="X17" s="5"/>
      <c r="Y17" s="5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75" customHeight="1" x14ac:dyDescent="0.2">
      <c r="A18" s="25" t="s">
        <v>30</v>
      </c>
      <c r="B18" s="25">
        <f t="shared" ref="B18:M18" si="5">SUM(B9:B17)</f>
        <v>1300</v>
      </c>
      <c r="C18" s="25">
        <f t="shared" si="5"/>
        <v>8800</v>
      </c>
      <c r="D18" s="25">
        <f t="shared" si="5"/>
        <v>11100</v>
      </c>
      <c r="E18" s="25">
        <f t="shared" si="5"/>
        <v>11100</v>
      </c>
      <c r="F18" s="25">
        <f t="shared" si="5"/>
        <v>11100</v>
      </c>
      <c r="G18" s="25">
        <f t="shared" si="5"/>
        <v>11100</v>
      </c>
      <c r="H18" s="25">
        <f t="shared" si="5"/>
        <v>11100</v>
      </c>
      <c r="I18" s="25">
        <f t="shared" si="5"/>
        <v>11100</v>
      </c>
      <c r="J18" s="25">
        <f t="shared" si="5"/>
        <v>11100</v>
      </c>
      <c r="K18" s="25">
        <f t="shared" si="5"/>
        <v>12100</v>
      </c>
      <c r="L18" s="25">
        <f t="shared" si="5"/>
        <v>11100</v>
      </c>
      <c r="M18" s="25">
        <f t="shared" si="5"/>
        <v>4800</v>
      </c>
      <c r="N18" s="26">
        <f t="shared" si="4"/>
        <v>115800</v>
      </c>
      <c r="O18" s="25">
        <f>SUM(N9:N17)</f>
        <v>115800</v>
      </c>
      <c r="P18" s="4"/>
      <c r="Q18" s="4"/>
      <c r="R18" s="5"/>
      <c r="S18" s="6"/>
      <c r="T18" s="6"/>
      <c r="U18" s="6"/>
      <c r="V18" s="6"/>
      <c r="W18" s="6"/>
      <c r="X18" s="5"/>
      <c r="Y18" s="5"/>
      <c r="Z18" s="5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2"/>
      <c r="O19" s="4"/>
      <c r="P19" s="4"/>
      <c r="Q19" s="4"/>
      <c r="R19" s="5"/>
      <c r="S19" s="6"/>
      <c r="T19" s="6"/>
      <c r="U19" s="6"/>
      <c r="V19" s="6"/>
      <c r="W19" s="6"/>
      <c r="X19" s="5"/>
      <c r="Y19" s="5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2.75" customHeight="1" x14ac:dyDescent="0.2">
      <c r="A20" s="27" t="s">
        <v>31</v>
      </c>
      <c r="B20" s="4"/>
      <c r="C20" s="4">
        <v>10000</v>
      </c>
      <c r="D20" s="4"/>
      <c r="E20" s="4">
        <v>10000</v>
      </c>
      <c r="F20" s="4">
        <v>0</v>
      </c>
      <c r="G20" s="4">
        <v>0</v>
      </c>
      <c r="H20" s="4">
        <v>20000</v>
      </c>
      <c r="I20" s="4"/>
      <c r="J20" s="4">
        <v>20000</v>
      </c>
      <c r="K20" s="4"/>
      <c r="L20" s="4">
        <v>22000</v>
      </c>
      <c r="M20" s="4"/>
      <c r="N20" s="12">
        <f t="shared" ref="N20:N29" si="6">SUM(B20:M20)</f>
        <v>82000</v>
      </c>
      <c r="O20" s="4"/>
      <c r="P20" s="4"/>
      <c r="Q20" s="4"/>
      <c r="R20" s="5"/>
      <c r="S20" s="6"/>
      <c r="T20" s="6"/>
      <c r="U20" s="6"/>
      <c r="V20" s="6"/>
      <c r="W20" s="6"/>
      <c r="X20" s="5"/>
      <c r="Y20" s="5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75" customHeight="1" x14ac:dyDescent="0.2">
      <c r="A21" s="27" t="s">
        <v>32</v>
      </c>
      <c r="B21" s="4"/>
      <c r="C21" s="4"/>
      <c r="D21" s="4">
        <v>1000</v>
      </c>
      <c r="E21" s="4"/>
      <c r="F21" s="4">
        <v>500</v>
      </c>
      <c r="G21" s="4"/>
      <c r="H21" s="4"/>
      <c r="I21" s="4"/>
      <c r="J21" s="4"/>
      <c r="K21" s="4"/>
      <c r="L21" s="4"/>
      <c r="M21" s="4"/>
      <c r="N21" s="12">
        <f t="shared" si="6"/>
        <v>1500</v>
      </c>
      <c r="O21" s="4"/>
      <c r="P21" s="4"/>
      <c r="Q21" s="4"/>
      <c r="R21" s="5"/>
      <c r="S21" s="6"/>
      <c r="T21" s="6"/>
      <c r="U21" s="6"/>
      <c r="V21" s="6"/>
      <c r="W21" s="6"/>
      <c r="X21" s="5"/>
      <c r="Y21" s="5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75" customHeight="1" x14ac:dyDescent="0.2">
      <c r="A22" s="27" t="s">
        <v>33</v>
      </c>
      <c r="B22" s="4"/>
      <c r="C22" s="4">
        <v>0</v>
      </c>
      <c r="D22" s="4">
        <v>50000</v>
      </c>
      <c r="E22" s="4"/>
      <c r="F22" s="4"/>
      <c r="G22" s="4"/>
      <c r="H22" s="4">
        <v>50000</v>
      </c>
      <c r="I22" s="4"/>
      <c r="J22" s="4"/>
      <c r="K22" s="4"/>
      <c r="L22" s="4">
        <v>50000</v>
      </c>
      <c r="M22" s="4"/>
      <c r="N22" s="12">
        <f t="shared" si="6"/>
        <v>150000</v>
      </c>
      <c r="O22" s="4"/>
      <c r="P22" s="4"/>
      <c r="Q22" s="4"/>
      <c r="R22" s="5"/>
      <c r="S22" s="6"/>
      <c r="T22" s="6"/>
      <c r="U22" s="6"/>
      <c r="V22" s="6"/>
      <c r="W22" s="6"/>
      <c r="X22" s="5"/>
      <c r="Y22" s="5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75" customHeight="1" x14ac:dyDescent="0.2">
      <c r="A23" s="27" t="s">
        <v>34</v>
      </c>
      <c r="B23" s="4"/>
      <c r="C23" s="4">
        <v>2000</v>
      </c>
      <c r="D23" s="4">
        <v>2000</v>
      </c>
      <c r="E23" s="4">
        <v>2000</v>
      </c>
      <c r="F23" s="4">
        <v>2000</v>
      </c>
      <c r="G23" s="4">
        <v>2000</v>
      </c>
      <c r="H23" s="4">
        <v>2000</v>
      </c>
      <c r="I23" s="4">
        <v>2000</v>
      </c>
      <c r="J23" s="4">
        <v>2000</v>
      </c>
      <c r="K23" s="4">
        <v>2000</v>
      </c>
      <c r="L23" s="4">
        <v>2000</v>
      </c>
      <c r="M23" s="4">
        <v>2000</v>
      </c>
      <c r="N23" s="12">
        <f t="shared" si="6"/>
        <v>22000</v>
      </c>
      <c r="O23" s="4"/>
      <c r="P23" s="4"/>
      <c r="Q23" s="4"/>
      <c r="R23" s="5"/>
      <c r="S23" s="6"/>
      <c r="T23" s="6"/>
      <c r="U23" s="6"/>
      <c r="V23" s="6"/>
      <c r="W23" s="6"/>
      <c r="X23" s="5"/>
      <c r="Y23" s="5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75" customHeight="1" x14ac:dyDescent="0.2">
      <c r="A24" s="27" t="s">
        <v>35</v>
      </c>
      <c r="B24" s="4"/>
      <c r="C24" s="4">
        <v>7500</v>
      </c>
      <c r="D24" s="4">
        <v>7500</v>
      </c>
      <c r="E24" s="4">
        <v>7500</v>
      </c>
      <c r="F24" s="4">
        <v>7500</v>
      </c>
      <c r="G24" s="4">
        <v>7500</v>
      </c>
      <c r="H24" s="4">
        <v>7500</v>
      </c>
      <c r="I24" s="4">
        <v>7500</v>
      </c>
      <c r="J24" s="4">
        <v>7500</v>
      </c>
      <c r="K24" s="4">
        <v>7500</v>
      </c>
      <c r="L24" s="4">
        <v>7500</v>
      </c>
      <c r="M24" s="4">
        <v>7500</v>
      </c>
      <c r="N24" s="12">
        <f t="shared" si="6"/>
        <v>82500</v>
      </c>
      <c r="O24" s="4"/>
      <c r="P24" s="4"/>
      <c r="Q24" s="4"/>
      <c r="R24" s="5"/>
      <c r="S24" s="6"/>
      <c r="T24" s="6"/>
      <c r="U24" s="6"/>
      <c r="V24" s="6"/>
      <c r="W24" s="6"/>
      <c r="X24" s="5"/>
      <c r="Y24" s="5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75" customHeight="1" x14ac:dyDescent="0.2">
      <c r="A25" s="27" t="s">
        <v>36</v>
      </c>
      <c r="B25" s="4"/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12">
        <f t="shared" si="6"/>
        <v>1100</v>
      </c>
      <c r="O25" s="4"/>
      <c r="P25" s="4"/>
      <c r="Q25" s="4"/>
      <c r="R25" s="5"/>
      <c r="S25" s="6"/>
      <c r="T25" s="6"/>
      <c r="U25" s="6"/>
      <c r="V25" s="6"/>
      <c r="W25" s="6"/>
      <c r="X25" s="5"/>
      <c r="Y25" s="5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75" customHeight="1" x14ac:dyDescent="0.2">
      <c r="A26" s="27" t="s">
        <v>37</v>
      </c>
      <c r="B26" s="4"/>
      <c r="C26" s="4">
        <v>250</v>
      </c>
      <c r="D26" s="4">
        <v>250</v>
      </c>
      <c r="E26" s="4">
        <v>250</v>
      </c>
      <c r="F26" s="4">
        <v>250</v>
      </c>
      <c r="G26" s="4">
        <v>250</v>
      </c>
      <c r="H26" s="4">
        <v>250</v>
      </c>
      <c r="I26" s="4">
        <v>250</v>
      </c>
      <c r="J26" s="4">
        <v>250</v>
      </c>
      <c r="K26" s="4">
        <v>250</v>
      </c>
      <c r="L26" s="4">
        <v>250</v>
      </c>
      <c r="M26" s="4">
        <v>250</v>
      </c>
      <c r="N26" s="12">
        <f t="shared" si="6"/>
        <v>2750</v>
      </c>
      <c r="O26" s="4"/>
      <c r="P26" s="4"/>
      <c r="Q26" s="4"/>
      <c r="R26" s="5"/>
      <c r="S26" s="6"/>
      <c r="T26" s="6"/>
      <c r="U26" s="6"/>
      <c r="V26" s="6"/>
      <c r="W26" s="6"/>
      <c r="X26" s="5"/>
      <c r="Y26" s="5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75" customHeight="1" x14ac:dyDescent="0.2">
      <c r="A27" s="27" t="s">
        <v>38</v>
      </c>
      <c r="B27" s="4"/>
      <c r="C27" s="4"/>
      <c r="D27" s="4">
        <v>10000</v>
      </c>
      <c r="E27" s="4"/>
      <c r="F27" s="4"/>
      <c r="H27" s="4"/>
      <c r="I27" s="4"/>
      <c r="J27" s="4"/>
      <c r="K27" s="4"/>
      <c r="L27" s="4"/>
      <c r="M27" s="4"/>
      <c r="N27" s="12">
        <f t="shared" si="6"/>
        <v>10000</v>
      </c>
      <c r="O27" s="4"/>
      <c r="P27" s="4"/>
      <c r="Q27" s="4"/>
      <c r="R27" s="5"/>
      <c r="S27" s="6"/>
      <c r="T27" s="6"/>
      <c r="U27" s="6"/>
      <c r="V27" s="6"/>
      <c r="W27" s="6"/>
      <c r="X27" s="5"/>
      <c r="Y27" s="5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.75" customHeight="1" x14ac:dyDescent="0.2">
      <c r="A28" s="28" t="s">
        <v>39</v>
      </c>
      <c r="B28" s="25"/>
      <c r="C28" s="25"/>
      <c r="D28" s="25">
        <v>10000</v>
      </c>
      <c r="E28" s="25"/>
      <c r="F28" s="25"/>
      <c r="G28" s="25">
        <v>10000</v>
      </c>
      <c r="H28" s="25"/>
      <c r="I28" s="25"/>
      <c r="J28" s="25">
        <v>25000</v>
      </c>
      <c r="K28" s="25"/>
      <c r="L28" s="25"/>
      <c r="M28" s="25"/>
      <c r="N28" s="12">
        <f t="shared" si="6"/>
        <v>45000</v>
      </c>
      <c r="O28" s="4"/>
      <c r="P28" s="4"/>
      <c r="Q28" s="4"/>
      <c r="R28" s="5"/>
      <c r="S28" s="6"/>
      <c r="T28" s="6"/>
      <c r="U28" s="6"/>
      <c r="V28" s="6"/>
      <c r="W28" s="6"/>
      <c r="X28" s="5"/>
      <c r="Y28" s="5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2.75" customHeight="1" x14ac:dyDescent="0.2">
      <c r="A29" s="25" t="s">
        <v>40</v>
      </c>
      <c r="B29" s="25">
        <f t="shared" ref="B29:M29" si="7">SUM(B20:B28)</f>
        <v>0</v>
      </c>
      <c r="C29" s="25">
        <f t="shared" si="7"/>
        <v>19850</v>
      </c>
      <c r="D29" s="25">
        <f t="shared" si="7"/>
        <v>80850</v>
      </c>
      <c r="E29" s="25">
        <f t="shared" si="7"/>
        <v>19850</v>
      </c>
      <c r="F29" s="25">
        <f t="shared" si="7"/>
        <v>10350</v>
      </c>
      <c r="G29" s="25">
        <f t="shared" si="7"/>
        <v>19850</v>
      </c>
      <c r="H29" s="25">
        <f t="shared" si="7"/>
        <v>79850</v>
      </c>
      <c r="I29" s="25">
        <f t="shared" si="7"/>
        <v>9850</v>
      </c>
      <c r="J29" s="25">
        <f t="shared" si="7"/>
        <v>54850</v>
      </c>
      <c r="K29" s="25">
        <f t="shared" si="7"/>
        <v>9850</v>
      </c>
      <c r="L29" s="25">
        <f t="shared" si="7"/>
        <v>81850</v>
      </c>
      <c r="M29" s="25">
        <f t="shared" si="7"/>
        <v>9850</v>
      </c>
      <c r="N29" s="29">
        <f t="shared" si="6"/>
        <v>396850</v>
      </c>
      <c r="O29" s="25">
        <f>SUM(N20:N28)</f>
        <v>396850</v>
      </c>
      <c r="P29" s="4"/>
      <c r="Q29" s="4"/>
      <c r="R29" s="5"/>
      <c r="S29" s="6"/>
      <c r="T29" s="6"/>
      <c r="U29" s="6"/>
      <c r="V29" s="6"/>
      <c r="W29" s="6"/>
      <c r="X29" s="5"/>
      <c r="Y29" s="5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7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2"/>
      <c r="O30" s="4"/>
      <c r="P30" s="4"/>
      <c r="Q30" s="4"/>
      <c r="R30" s="5"/>
      <c r="S30" s="6"/>
      <c r="T30" s="6"/>
      <c r="U30" s="6"/>
      <c r="V30" s="6"/>
      <c r="W30" s="6"/>
      <c r="X30" s="5"/>
      <c r="Y30" s="5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75" customHeight="1" thickBot="1" x14ac:dyDescent="0.25">
      <c r="A31" s="30" t="s">
        <v>41</v>
      </c>
      <c r="B31" s="30">
        <f t="shared" ref="B31:M31" si="8">B29+B18</f>
        <v>1300</v>
      </c>
      <c r="C31" s="30">
        <f t="shared" si="8"/>
        <v>28650</v>
      </c>
      <c r="D31" s="30">
        <f t="shared" si="8"/>
        <v>91950</v>
      </c>
      <c r="E31" s="30">
        <f t="shared" si="8"/>
        <v>30950</v>
      </c>
      <c r="F31" s="30">
        <f t="shared" si="8"/>
        <v>21450</v>
      </c>
      <c r="G31" s="30">
        <f t="shared" si="8"/>
        <v>30950</v>
      </c>
      <c r="H31" s="30">
        <f t="shared" si="8"/>
        <v>90950</v>
      </c>
      <c r="I31" s="30">
        <f t="shared" si="8"/>
        <v>20950</v>
      </c>
      <c r="J31" s="30">
        <f t="shared" si="8"/>
        <v>65950</v>
      </c>
      <c r="K31" s="30">
        <f t="shared" si="8"/>
        <v>21950</v>
      </c>
      <c r="L31" s="30">
        <f t="shared" si="8"/>
        <v>92950</v>
      </c>
      <c r="M31" s="30">
        <f t="shared" si="8"/>
        <v>14650</v>
      </c>
      <c r="N31" s="31">
        <f>SUM(B31:M31)</f>
        <v>512650</v>
      </c>
      <c r="O31" s="4">
        <f>SUM(N10:N17)+N29</f>
        <v>512650</v>
      </c>
      <c r="P31" s="4"/>
      <c r="Q31" s="5"/>
      <c r="R31" s="5"/>
      <c r="S31" s="6"/>
      <c r="T31" s="6"/>
      <c r="U31" s="6"/>
      <c r="V31" s="6"/>
      <c r="W31" s="6"/>
      <c r="X31" s="5"/>
      <c r="Y31" s="5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75" customHeight="1" thickTop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2"/>
      <c r="O32" s="4"/>
      <c r="P32" s="4"/>
      <c r="Q32" s="4"/>
      <c r="R32" s="5"/>
      <c r="S32" s="6"/>
      <c r="T32" s="6"/>
      <c r="U32" s="6"/>
      <c r="V32" s="6"/>
      <c r="W32" s="6"/>
      <c r="X32" s="5"/>
      <c r="Y32" s="5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2"/>
      <c r="O33" s="4"/>
      <c r="P33" s="4"/>
      <c r="Q33" s="4"/>
      <c r="R33" s="5"/>
      <c r="S33" s="6"/>
      <c r="T33" s="6"/>
      <c r="U33" s="6"/>
      <c r="V33" s="6"/>
      <c r="W33" s="6"/>
      <c r="X33" s="5"/>
      <c r="Y33" s="5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75" customHeight="1" x14ac:dyDescent="0.2">
      <c r="A34" s="4" t="s">
        <v>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2"/>
      <c r="O34" s="4"/>
      <c r="P34" s="4"/>
      <c r="Q34" s="4"/>
      <c r="R34" s="5"/>
      <c r="S34" s="6"/>
      <c r="T34" s="6"/>
      <c r="U34" s="6"/>
      <c r="V34" s="6"/>
      <c r="W34" s="6"/>
      <c r="X34" s="5"/>
      <c r="Y34" s="5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2"/>
      <c r="O35" s="4"/>
      <c r="P35" s="4"/>
      <c r="Q35" s="4"/>
      <c r="R35" s="5"/>
      <c r="S35" s="6"/>
      <c r="T35" s="6"/>
      <c r="U35" s="6"/>
      <c r="V35" s="6"/>
      <c r="W35" s="6"/>
      <c r="X35" s="5"/>
      <c r="Y35" s="5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.75" customHeight="1" x14ac:dyDescent="0.2">
      <c r="A36" s="4" t="s">
        <v>43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2"/>
      <c r="O36" s="4"/>
      <c r="P36" s="4"/>
      <c r="Q36" s="32"/>
      <c r="R36" s="32"/>
      <c r="S36" s="6"/>
      <c r="T36" s="32"/>
      <c r="U36" s="6"/>
      <c r="V36" s="6"/>
      <c r="W36" s="6"/>
      <c r="X36" s="32"/>
      <c r="Y36" s="6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75" customHeight="1" x14ac:dyDescent="0.2">
      <c r="A37" s="4" t="s">
        <v>44</v>
      </c>
      <c r="B37" s="4">
        <v>180241.83</v>
      </c>
      <c r="C37" s="4">
        <v>180241.83</v>
      </c>
      <c r="D37" s="4">
        <v>180241.83</v>
      </c>
      <c r="E37" s="4">
        <v>180241.83</v>
      </c>
      <c r="F37" s="4">
        <v>180241.83</v>
      </c>
      <c r="G37" s="4">
        <v>180241.83</v>
      </c>
      <c r="H37" s="4">
        <v>180241.83</v>
      </c>
      <c r="I37" s="4">
        <v>180241.83</v>
      </c>
      <c r="J37" s="4">
        <v>180241.83</v>
      </c>
      <c r="K37" s="4">
        <v>180241.83</v>
      </c>
      <c r="L37" s="4">
        <v>180241.83</v>
      </c>
      <c r="M37" s="4">
        <v>180241.83</v>
      </c>
      <c r="N37" s="12">
        <f t="shared" ref="N37:N39" si="9">SUM(B37:M37)</f>
        <v>2162901.9600000004</v>
      </c>
      <c r="O37" s="4"/>
      <c r="P37" s="4"/>
      <c r="Q37" s="11"/>
      <c r="R37" s="4"/>
      <c r="S37" s="6"/>
      <c r="T37" s="11"/>
      <c r="U37" s="6"/>
      <c r="V37" s="6"/>
      <c r="W37" s="6"/>
      <c r="X37" s="4"/>
      <c r="Y37" s="5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75" customHeight="1" x14ac:dyDescent="0.2">
      <c r="A38" s="4" t="s">
        <v>45</v>
      </c>
      <c r="B38" s="4">
        <v>6811.16</v>
      </c>
      <c r="C38" s="4">
        <v>6811.16</v>
      </c>
      <c r="D38" s="4">
        <v>6811.16</v>
      </c>
      <c r="E38" s="4">
        <v>6811.16</v>
      </c>
      <c r="F38" s="4">
        <v>6811.16</v>
      </c>
      <c r="G38" s="4">
        <v>6811.16</v>
      </c>
      <c r="H38" s="4">
        <v>6811.16</v>
      </c>
      <c r="I38" s="4">
        <v>6811.16</v>
      </c>
      <c r="J38" s="4">
        <v>6811.16</v>
      </c>
      <c r="K38" s="4">
        <v>6811.16</v>
      </c>
      <c r="L38" s="4">
        <v>6811.16</v>
      </c>
      <c r="M38" s="4">
        <v>6811.16</v>
      </c>
      <c r="N38" s="12">
        <f t="shared" si="9"/>
        <v>81733.920000000027</v>
      </c>
      <c r="O38" s="4"/>
      <c r="P38" s="4"/>
      <c r="Q38" s="11"/>
      <c r="R38" s="4"/>
      <c r="S38" s="6"/>
      <c r="T38" s="11"/>
      <c r="U38" s="6"/>
      <c r="V38" s="6"/>
      <c r="W38" s="6"/>
      <c r="X38" s="4"/>
      <c r="Y38" s="5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2.75" customHeight="1" x14ac:dyDescent="0.2">
      <c r="A39" s="30" t="s">
        <v>46</v>
      </c>
      <c r="B39" s="30">
        <f t="shared" ref="B39:M39" si="10">SUM(B37:B38)</f>
        <v>187052.99</v>
      </c>
      <c r="C39" s="30">
        <f t="shared" si="10"/>
        <v>187052.99</v>
      </c>
      <c r="D39" s="30">
        <f t="shared" si="10"/>
        <v>187052.99</v>
      </c>
      <c r="E39" s="30">
        <f t="shared" si="10"/>
        <v>187052.99</v>
      </c>
      <c r="F39" s="30">
        <f t="shared" si="10"/>
        <v>187052.99</v>
      </c>
      <c r="G39" s="30">
        <f t="shared" si="10"/>
        <v>187052.99</v>
      </c>
      <c r="H39" s="30">
        <f t="shared" si="10"/>
        <v>187052.99</v>
      </c>
      <c r="I39" s="30">
        <f t="shared" si="10"/>
        <v>187052.99</v>
      </c>
      <c r="J39" s="30">
        <f t="shared" si="10"/>
        <v>187052.99</v>
      </c>
      <c r="K39" s="30">
        <f t="shared" si="10"/>
        <v>187052.99</v>
      </c>
      <c r="L39" s="30">
        <f t="shared" si="10"/>
        <v>187052.99</v>
      </c>
      <c r="M39" s="30">
        <f t="shared" si="10"/>
        <v>187052.99</v>
      </c>
      <c r="N39" s="33">
        <f t="shared" si="9"/>
        <v>2244635.88</v>
      </c>
      <c r="O39" s="4">
        <f>SUM(N37:N38)</f>
        <v>2244635.8800000004</v>
      </c>
      <c r="P39" s="4"/>
      <c r="Q39" s="4"/>
      <c r="R39" s="4"/>
      <c r="S39" s="6"/>
      <c r="T39" s="11"/>
      <c r="U39" s="6"/>
      <c r="V39" s="6"/>
      <c r="W39" s="6"/>
      <c r="X39" s="4"/>
      <c r="Y39" s="4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4"/>
      <c r="O40" s="11"/>
      <c r="P40" s="11"/>
      <c r="Q40" s="4"/>
      <c r="R40" s="4"/>
      <c r="S40" s="6"/>
      <c r="T40" s="11"/>
      <c r="U40" s="6"/>
      <c r="V40" s="6"/>
      <c r="W40" s="6"/>
      <c r="X40" s="4"/>
      <c r="Y40" s="4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.75" customHeight="1" thickBot="1" x14ac:dyDescent="0.25">
      <c r="A41" s="4" t="s">
        <v>47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12">
        <f t="shared" ref="N41:N46" si="11">SUM(B41:M41)</f>
        <v>0</v>
      </c>
      <c r="O41" s="4"/>
      <c r="P41" s="4"/>
      <c r="Q41" s="4"/>
      <c r="R41" s="5"/>
      <c r="S41" s="6"/>
      <c r="T41" s="6"/>
      <c r="U41" s="6"/>
      <c r="V41" s="6"/>
      <c r="W41" s="6"/>
      <c r="X41" s="5"/>
      <c r="Y41" s="5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.75" customHeight="1" thickBot="1" x14ac:dyDescent="0.25">
      <c r="A42" s="35" t="s">
        <v>48</v>
      </c>
      <c r="B42" s="27">
        <v>37235.79</v>
      </c>
      <c r="C42" s="4">
        <v>37235.79</v>
      </c>
      <c r="D42" s="4">
        <v>37235.79</v>
      </c>
      <c r="E42" s="4">
        <v>37235.79</v>
      </c>
      <c r="F42" s="4">
        <v>37235.79</v>
      </c>
      <c r="G42" s="4">
        <v>37235.79</v>
      </c>
      <c r="H42" s="4">
        <v>37235.79</v>
      </c>
      <c r="I42" s="4">
        <v>37235.79</v>
      </c>
      <c r="J42" s="4">
        <v>37235.79</v>
      </c>
      <c r="K42" s="4">
        <v>37235.79</v>
      </c>
      <c r="L42" s="4">
        <v>37235.79</v>
      </c>
      <c r="M42" s="4">
        <v>37235.79</v>
      </c>
      <c r="N42" s="12">
        <f t="shared" si="11"/>
        <v>446829.47999999992</v>
      </c>
      <c r="O42" s="4"/>
      <c r="P42" s="4"/>
      <c r="Q42" s="11"/>
      <c r="R42" s="4"/>
      <c r="S42" s="6"/>
      <c r="T42" s="11"/>
      <c r="U42" s="6"/>
      <c r="V42" s="6"/>
      <c r="W42" s="6"/>
      <c r="X42" s="4"/>
      <c r="Y42" s="5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.75" customHeight="1" thickBot="1" x14ac:dyDescent="0.25">
      <c r="A43" s="35" t="s">
        <v>49</v>
      </c>
      <c r="B43" s="4">
        <v>1065.58</v>
      </c>
      <c r="C43" s="4">
        <v>1065.58</v>
      </c>
      <c r="D43" s="4">
        <v>1065.58</v>
      </c>
      <c r="E43" s="4">
        <v>1065.58</v>
      </c>
      <c r="F43" s="4">
        <v>1065.58</v>
      </c>
      <c r="G43" s="4">
        <v>1065.58</v>
      </c>
      <c r="H43" s="4">
        <v>1065.58</v>
      </c>
      <c r="I43" s="4">
        <v>1065.58</v>
      </c>
      <c r="J43" s="4">
        <v>1065.58</v>
      </c>
      <c r="K43" s="4">
        <v>1065.58</v>
      </c>
      <c r="L43" s="4">
        <v>1065.58</v>
      </c>
      <c r="M43" s="4">
        <v>1065.58</v>
      </c>
      <c r="N43" s="12">
        <f t="shared" si="11"/>
        <v>12786.96</v>
      </c>
      <c r="O43" s="4"/>
      <c r="P43" s="4"/>
      <c r="Q43" s="11"/>
      <c r="R43" s="4"/>
      <c r="S43" s="6"/>
      <c r="T43" s="11"/>
      <c r="U43" s="6"/>
      <c r="V43" s="6"/>
      <c r="W43" s="6"/>
      <c r="X43" s="4"/>
      <c r="Y43" s="5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.75" customHeight="1" thickBot="1" x14ac:dyDescent="0.25">
      <c r="A44" s="35" t="s">
        <v>50</v>
      </c>
      <c r="B44" s="4">
        <v>347.17</v>
      </c>
      <c r="C44" s="4">
        <v>347.17</v>
      </c>
      <c r="D44" s="4">
        <v>347.17</v>
      </c>
      <c r="E44" s="4">
        <v>347.17</v>
      </c>
      <c r="F44" s="4">
        <v>347.17</v>
      </c>
      <c r="G44" s="4">
        <v>347.17</v>
      </c>
      <c r="H44" s="4">
        <v>347.17</v>
      </c>
      <c r="I44" s="4">
        <v>347.17</v>
      </c>
      <c r="J44" s="4">
        <v>347.17</v>
      </c>
      <c r="K44" s="4">
        <v>347.17</v>
      </c>
      <c r="L44" s="4">
        <v>347.17</v>
      </c>
      <c r="M44" s="4">
        <v>347.17</v>
      </c>
      <c r="N44" s="12">
        <f t="shared" si="11"/>
        <v>4166.04</v>
      </c>
      <c r="O44" s="4"/>
      <c r="P44" s="4"/>
      <c r="Q44" s="4"/>
      <c r="R44" s="4"/>
      <c r="S44" s="6"/>
      <c r="T44" s="11"/>
      <c r="U44" s="6"/>
      <c r="V44" s="6"/>
      <c r="W44" s="6"/>
      <c r="X44" s="4"/>
      <c r="Y44" s="5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.75" customHeight="1" thickBot="1" x14ac:dyDescent="0.25">
      <c r="A45" s="36" t="s">
        <v>51</v>
      </c>
      <c r="B45" s="25">
        <v>799.8</v>
      </c>
      <c r="C45" s="25">
        <v>799.8</v>
      </c>
      <c r="D45" s="25">
        <v>799.8</v>
      </c>
      <c r="E45" s="25">
        <v>799.8</v>
      </c>
      <c r="F45" s="25">
        <v>799.8</v>
      </c>
      <c r="G45" s="25">
        <v>799.8</v>
      </c>
      <c r="H45" s="25">
        <v>799.8</v>
      </c>
      <c r="I45" s="25">
        <v>799.8</v>
      </c>
      <c r="J45" s="25">
        <v>799.8</v>
      </c>
      <c r="K45" s="25">
        <v>799.8</v>
      </c>
      <c r="L45" s="25">
        <v>799.8</v>
      </c>
      <c r="M45" s="25">
        <v>799.8</v>
      </c>
      <c r="N45" s="26">
        <f t="shared" si="11"/>
        <v>9597.6</v>
      </c>
      <c r="O45" s="4"/>
      <c r="P45" s="4"/>
      <c r="Q45" s="4"/>
      <c r="R45" s="4"/>
      <c r="S45" s="6"/>
      <c r="T45" s="11"/>
      <c r="U45" s="6"/>
      <c r="V45" s="6"/>
      <c r="W45" s="6"/>
      <c r="X45" s="4"/>
      <c r="Y45" s="5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.75" customHeight="1" x14ac:dyDescent="0.2">
      <c r="A46" s="30" t="s">
        <v>52</v>
      </c>
      <c r="B46" s="30">
        <f t="shared" ref="B46:M46" si="12">SUM(B41:B45)</f>
        <v>39448.340000000004</v>
      </c>
      <c r="C46" s="30">
        <f t="shared" si="12"/>
        <v>39448.340000000004</v>
      </c>
      <c r="D46" s="30">
        <f t="shared" si="12"/>
        <v>39448.340000000004</v>
      </c>
      <c r="E46" s="30">
        <f t="shared" si="12"/>
        <v>39448.340000000004</v>
      </c>
      <c r="F46" s="30">
        <f t="shared" si="12"/>
        <v>39448.340000000004</v>
      </c>
      <c r="G46" s="30">
        <f t="shared" si="12"/>
        <v>39448.340000000004</v>
      </c>
      <c r="H46" s="30">
        <f t="shared" si="12"/>
        <v>39448.340000000004</v>
      </c>
      <c r="I46" s="30">
        <f t="shared" si="12"/>
        <v>39448.340000000004</v>
      </c>
      <c r="J46" s="30">
        <f t="shared" si="12"/>
        <v>39448.340000000004</v>
      </c>
      <c r="K46" s="30">
        <f t="shared" si="12"/>
        <v>39448.340000000004</v>
      </c>
      <c r="L46" s="30">
        <f t="shared" si="12"/>
        <v>39448.340000000004</v>
      </c>
      <c r="M46" s="30">
        <f t="shared" si="12"/>
        <v>39448.340000000004</v>
      </c>
      <c r="N46" s="26">
        <f t="shared" si="11"/>
        <v>473380.08000000013</v>
      </c>
      <c r="O46" s="4">
        <f>SUM(N41:N45)</f>
        <v>473380.0799999999</v>
      </c>
      <c r="P46" s="4"/>
      <c r="Q46" s="4"/>
      <c r="R46" s="4"/>
      <c r="S46" s="6"/>
      <c r="T46" s="11"/>
      <c r="U46" s="6"/>
      <c r="V46" s="6"/>
      <c r="W46" s="6"/>
      <c r="X46" s="4"/>
      <c r="Y46" s="4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4"/>
      <c r="O47" s="11"/>
      <c r="P47" s="11"/>
      <c r="Q47" s="4"/>
      <c r="R47" s="4"/>
      <c r="S47" s="6"/>
      <c r="T47" s="11"/>
      <c r="U47" s="6"/>
      <c r="V47" s="6"/>
      <c r="W47" s="6"/>
      <c r="X47" s="4"/>
      <c r="Y47" s="4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12.75" customHeight="1" thickBot="1" x14ac:dyDescent="0.25">
      <c r="A48" s="4" t="s">
        <v>53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2"/>
      <c r="O48" s="4"/>
      <c r="P48" s="4"/>
      <c r="Q48" s="4"/>
      <c r="R48" s="5"/>
      <c r="S48" s="6"/>
      <c r="T48" s="6"/>
      <c r="U48" s="6"/>
      <c r="V48" s="6"/>
      <c r="W48" s="6"/>
      <c r="X48" s="5"/>
      <c r="Y48" s="5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2.75" customHeight="1" thickBot="1" x14ac:dyDescent="0.25">
      <c r="A49" s="35" t="s">
        <v>54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2">
        <f t="shared" ref="N49:N75" si="13">SUM(B49:M49)</f>
        <v>0</v>
      </c>
      <c r="O49" s="4"/>
      <c r="P49" s="4"/>
      <c r="Q49" s="11"/>
      <c r="R49" s="4"/>
      <c r="S49" s="6"/>
      <c r="T49" s="11"/>
      <c r="U49" s="6"/>
      <c r="V49" s="6"/>
      <c r="W49" s="6"/>
      <c r="X49" s="4"/>
      <c r="Y49" s="5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12.75" customHeight="1" thickBot="1" x14ac:dyDescent="0.25">
      <c r="A50" s="35" t="s">
        <v>55</v>
      </c>
      <c r="B50" s="4">
        <v>11922.25</v>
      </c>
      <c r="C50" s="4">
        <v>11922.25</v>
      </c>
      <c r="D50" s="4">
        <v>11922.25</v>
      </c>
      <c r="E50" s="4">
        <v>11922.25</v>
      </c>
      <c r="F50" s="4">
        <v>11922.25</v>
      </c>
      <c r="G50" s="4">
        <v>11922.25</v>
      </c>
      <c r="H50" s="4">
        <v>11922.25</v>
      </c>
      <c r="I50" s="4">
        <v>11922.25</v>
      </c>
      <c r="J50" s="4">
        <v>11922.25</v>
      </c>
      <c r="K50" s="4">
        <v>11922.25</v>
      </c>
      <c r="L50" s="4">
        <v>11922.25</v>
      </c>
      <c r="M50" s="4">
        <v>11922.25</v>
      </c>
      <c r="N50" s="12">
        <f t="shared" si="13"/>
        <v>143067</v>
      </c>
      <c r="O50" s="4"/>
      <c r="P50" s="4"/>
      <c r="Q50" s="11"/>
      <c r="R50" s="4"/>
      <c r="S50" s="6"/>
      <c r="T50" s="11"/>
      <c r="U50" s="6"/>
      <c r="V50" s="6"/>
      <c r="W50" s="6"/>
      <c r="X50" s="4"/>
      <c r="Y50" s="5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2.75" customHeight="1" thickBot="1" x14ac:dyDescent="0.25">
      <c r="A51" s="35" t="s">
        <v>56</v>
      </c>
      <c r="B51" s="4">
        <v>19743.900000000001</v>
      </c>
      <c r="C51" s="4">
        <v>19743.900000000001</v>
      </c>
      <c r="D51" s="4">
        <v>19743.900000000001</v>
      </c>
      <c r="E51" s="4">
        <v>19743.900000000001</v>
      </c>
      <c r="F51" s="4">
        <v>19743.900000000001</v>
      </c>
      <c r="G51" s="4">
        <v>19743.900000000001</v>
      </c>
      <c r="H51" s="4">
        <v>19743.900000000001</v>
      </c>
      <c r="I51" s="4">
        <v>19743.900000000001</v>
      </c>
      <c r="J51" s="4">
        <v>19743.900000000001</v>
      </c>
      <c r="K51" s="4">
        <v>19743.900000000001</v>
      </c>
      <c r="L51" s="4">
        <v>19743.900000000001</v>
      </c>
      <c r="M51" s="4">
        <v>19743.900000000001</v>
      </c>
      <c r="N51" s="12">
        <f t="shared" si="13"/>
        <v>236926.79999999996</v>
      </c>
      <c r="O51" s="4"/>
      <c r="P51" s="4"/>
      <c r="Q51" s="11"/>
      <c r="R51" s="4"/>
      <c r="S51" s="6"/>
      <c r="T51" s="11"/>
      <c r="U51" s="6"/>
      <c r="V51" s="6"/>
      <c r="W51" s="6"/>
      <c r="X51" s="4"/>
      <c r="Y51" s="5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2.75" customHeight="1" thickBot="1" x14ac:dyDescent="0.25">
      <c r="A52" s="35" t="s">
        <v>57</v>
      </c>
      <c r="B52" s="4">
        <v>4581.58</v>
      </c>
      <c r="C52" s="4">
        <v>4581.58</v>
      </c>
      <c r="D52" s="4">
        <v>4581.58</v>
      </c>
      <c r="E52" s="4">
        <v>4581.58</v>
      </c>
      <c r="F52" s="4">
        <v>4581.58</v>
      </c>
      <c r="G52" s="4">
        <v>4581.58</v>
      </c>
      <c r="H52" s="4">
        <v>4581.58</v>
      </c>
      <c r="I52" s="4">
        <v>4581.58</v>
      </c>
      <c r="J52" s="4">
        <v>4581.58</v>
      </c>
      <c r="K52" s="4">
        <v>4581.58</v>
      </c>
      <c r="L52" s="4">
        <v>4581.58</v>
      </c>
      <c r="M52" s="4">
        <v>4581.58</v>
      </c>
      <c r="N52" s="12">
        <f t="shared" si="13"/>
        <v>54978.960000000014</v>
      </c>
      <c r="O52" s="4"/>
      <c r="P52" s="4"/>
      <c r="Q52" s="11"/>
      <c r="R52" s="4"/>
      <c r="S52" s="6"/>
      <c r="T52" s="11"/>
      <c r="U52" s="6"/>
      <c r="V52" s="6"/>
      <c r="W52" s="6"/>
      <c r="X52" s="4"/>
      <c r="Y52" s="5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2.75" customHeight="1" thickBot="1" x14ac:dyDescent="0.25">
      <c r="A53" s="35" t="s">
        <v>58</v>
      </c>
      <c r="B53" s="4">
        <v>157264.76</v>
      </c>
      <c r="C53" s="4">
        <v>157264.76</v>
      </c>
      <c r="D53" s="4">
        <v>157264.76</v>
      </c>
      <c r="E53" s="4">
        <v>157264.76</v>
      </c>
      <c r="F53" s="4">
        <v>157264.76</v>
      </c>
      <c r="G53" s="4">
        <v>157264.76</v>
      </c>
      <c r="H53" s="4">
        <v>157264.76</v>
      </c>
      <c r="I53" s="4">
        <v>157264.76</v>
      </c>
      <c r="J53" s="4">
        <v>157264.76</v>
      </c>
      <c r="K53" s="4">
        <v>157264.76</v>
      </c>
      <c r="L53" s="4">
        <v>157264.76</v>
      </c>
      <c r="M53" s="4">
        <v>157264.76</v>
      </c>
      <c r="N53" s="12">
        <f t="shared" si="13"/>
        <v>1887177.12</v>
      </c>
      <c r="O53" s="4"/>
      <c r="P53" s="4"/>
      <c r="Q53" s="11"/>
      <c r="R53" s="4"/>
      <c r="S53" s="6"/>
      <c r="T53" s="11"/>
      <c r="U53" s="6"/>
      <c r="V53" s="6"/>
      <c r="W53" s="6"/>
      <c r="X53" s="4"/>
      <c r="Y53" s="5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2.75" customHeight="1" thickBot="1" x14ac:dyDescent="0.25">
      <c r="A54" s="35" t="s">
        <v>59</v>
      </c>
      <c r="B54" s="4">
        <v>415</v>
      </c>
      <c r="C54" s="4">
        <v>415</v>
      </c>
      <c r="D54" s="4">
        <v>415</v>
      </c>
      <c r="E54" s="4">
        <v>415</v>
      </c>
      <c r="F54" s="4">
        <v>415</v>
      </c>
      <c r="G54" s="4">
        <v>415</v>
      </c>
      <c r="H54" s="4">
        <v>415</v>
      </c>
      <c r="I54" s="4">
        <v>415</v>
      </c>
      <c r="J54" s="4">
        <v>415</v>
      </c>
      <c r="K54" s="4">
        <v>415</v>
      </c>
      <c r="L54" s="4">
        <v>415</v>
      </c>
      <c r="M54" s="4">
        <v>415</v>
      </c>
      <c r="N54" s="12">
        <f t="shared" si="13"/>
        <v>4980</v>
      </c>
      <c r="O54" s="4"/>
      <c r="P54" s="4"/>
      <c r="Q54" s="11"/>
      <c r="R54" s="4"/>
      <c r="S54" s="6"/>
      <c r="T54" s="11"/>
      <c r="U54" s="6"/>
      <c r="V54" s="6"/>
      <c r="W54" s="6"/>
      <c r="X54" s="4"/>
      <c r="Y54" s="5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2.75" customHeight="1" thickBot="1" x14ac:dyDescent="0.25">
      <c r="A55" s="35" t="s">
        <v>60</v>
      </c>
      <c r="B55" s="4">
        <v>5903.86</v>
      </c>
      <c r="C55" s="4">
        <v>5903.86</v>
      </c>
      <c r="D55" s="4">
        <v>5903.86</v>
      </c>
      <c r="E55" s="4">
        <v>5903.86</v>
      </c>
      <c r="F55" s="4">
        <v>5903.86</v>
      </c>
      <c r="G55" s="4">
        <v>5903.86</v>
      </c>
      <c r="H55" s="4">
        <v>5903.86</v>
      </c>
      <c r="I55" s="4">
        <v>5903.86</v>
      </c>
      <c r="J55" s="4">
        <v>5903.86</v>
      </c>
      <c r="K55" s="4">
        <v>5903.86</v>
      </c>
      <c r="L55" s="4">
        <v>5903.86</v>
      </c>
      <c r="M55" s="4">
        <v>5903.86</v>
      </c>
      <c r="N55" s="12">
        <f t="shared" si="13"/>
        <v>70846.319999999992</v>
      </c>
      <c r="O55" s="4"/>
      <c r="P55" s="4"/>
      <c r="Q55" s="11"/>
      <c r="R55" s="4"/>
      <c r="S55" s="6"/>
      <c r="T55" s="11"/>
      <c r="U55" s="6"/>
      <c r="V55" s="6"/>
      <c r="W55" s="6"/>
      <c r="X55" s="4"/>
      <c r="Y55" s="5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2.75" customHeight="1" thickBot="1" x14ac:dyDescent="0.25">
      <c r="A56" s="35" t="s">
        <v>61</v>
      </c>
      <c r="B56" s="4">
        <v>2864.13</v>
      </c>
      <c r="C56" s="4">
        <v>2864.13</v>
      </c>
      <c r="D56" s="4">
        <v>2864.13</v>
      </c>
      <c r="E56" s="4">
        <v>2864.13</v>
      </c>
      <c r="F56" s="4">
        <v>2864.13</v>
      </c>
      <c r="G56" s="4">
        <v>2864.13</v>
      </c>
      <c r="H56" s="4">
        <v>2864.13</v>
      </c>
      <c r="I56" s="4">
        <v>2864.13</v>
      </c>
      <c r="J56" s="4">
        <v>2864.13</v>
      </c>
      <c r="K56" s="4">
        <v>2864.13</v>
      </c>
      <c r="L56" s="4">
        <v>2864.13</v>
      </c>
      <c r="M56" s="4">
        <v>2864.13</v>
      </c>
      <c r="N56" s="12">
        <f t="shared" si="13"/>
        <v>34369.560000000005</v>
      </c>
      <c r="O56" s="4"/>
      <c r="P56" s="4"/>
      <c r="Q56" s="11"/>
      <c r="R56" s="4"/>
      <c r="S56" s="6"/>
      <c r="T56" s="11"/>
      <c r="U56" s="6"/>
      <c r="V56" s="6"/>
      <c r="W56" s="6"/>
      <c r="X56" s="4"/>
      <c r="Y56" s="5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2.75" customHeight="1" thickBot="1" x14ac:dyDescent="0.25">
      <c r="A57" s="35" t="s">
        <v>62</v>
      </c>
      <c r="B57" s="4"/>
      <c r="C57" s="4"/>
      <c r="D57" s="4"/>
      <c r="E57" s="4"/>
      <c r="F57" s="4">
        <v>9155.33</v>
      </c>
      <c r="G57" s="4"/>
      <c r="H57" s="4">
        <v>9155.33</v>
      </c>
      <c r="I57" s="4"/>
      <c r="J57" s="4"/>
      <c r="K57" s="4">
        <v>9155.33</v>
      </c>
      <c r="L57" s="4"/>
      <c r="M57" s="4"/>
      <c r="N57" s="12">
        <f t="shared" si="13"/>
        <v>27465.989999999998</v>
      </c>
      <c r="O57" s="4"/>
      <c r="P57" s="4"/>
      <c r="Q57" s="11"/>
      <c r="R57" s="4"/>
      <c r="S57" s="6"/>
      <c r="T57" s="11"/>
      <c r="U57" s="6"/>
      <c r="V57" s="6"/>
      <c r="W57" s="6"/>
      <c r="X57" s="4"/>
      <c r="Y57" s="5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2.75" customHeight="1" thickBot="1" x14ac:dyDescent="0.25">
      <c r="A58" s="35" t="s">
        <v>63</v>
      </c>
      <c r="B58" s="4">
        <v>86122.16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">
        <f t="shared" si="13"/>
        <v>86122.16</v>
      </c>
      <c r="O58" s="4"/>
      <c r="P58" s="4"/>
      <c r="Q58" s="11"/>
      <c r="R58" s="4"/>
      <c r="S58" s="6"/>
      <c r="T58" s="11"/>
      <c r="U58" s="6"/>
      <c r="V58" s="6"/>
      <c r="W58" s="6"/>
      <c r="X58" s="4"/>
      <c r="Y58" s="5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2.75" customHeight="1" thickBot="1" x14ac:dyDescent="0.25">
      <c r="A59" s="35" t="s">
        <v>64</v>
      </c>
      <c r="B59" s="4">
        <v>4000</v>
      </c>
      <c r="C59" s="4">
        <v>4000</v>
      </c>
      <c r="D59" s="4">
        <v>4000</v>
      </c>
      <c r="E59" s="4">
        <v>4000</v>
      </c>
      <c r="F59" s="4">
        <v>4000</v>
      </c>
      <c r="G59" s="4">
        <v>4000</v>
      </c>
      <c r="H59" s="4">
        <v>4000</v>
      </c>
      <c r="I59" s="4">
        <v>4000</v>
      </c>
      <c r="J59" s="4">
        <v>4000</v>
      </c>
      <c r="K59" s="4">
        <v>4000</v>
      </c>
      <c r="L59" s="4">
        <v>4000</v>
      </c>
      <c r="M59" s="4">
        <v>4000</v>
      </c>
      <c r="N59" s="12">
        <f t="shared" si="13"/>
        <v>48000</v>
      </c>
      <c r="O59" s="4"/>
      <c r="P59" s="4"/>
      <c r="Q59" s="11"/>
      <c r="R59" s="4"/>
      <c r="S59" s="6"/>
      <c r="T59" s="11"/>
      <c r="U59" s="6"/>
      <c r="V59" s="6"/>
      <c r="W59" s="6"/>
      <c r="X59" s="4"/>
      <c r="Y59" s="5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2.75" customHeight="1" thickBot="1" x14ac:dyDescent="0.25">
      <c r="A60" s="35" t="s">
        <v>65</v>
      </c>
      <c r="B60" s="4">
        <v>60</v>
      </c>
      <c r="C60" s="4">
        <v>60</v>
      </c>
      <c r="D60" s="4">
        <v>60</v>
      </c>
      <c r="E60" s="4">
        <v>60</v>
      </c>
      <c r="F60" s="4">
        <v>60</v>
      </c>
      <c r="G60" s="4">
        <v>60</v>
      </c>
      <c r="H60" s="4">
        <v>60</v>
      </c>
      <c r="I60" s="4">
        <v>60</v>
      </c>
      <c r="J60" s="4">
        <v>60</v>
      </c>
      <c r="K60" s="4">
        <v>60</v>
      </c>
      <c r="L60" s="4">
        <v>60</v>
      </c>
      <c r="M60" s="4">
        <v>60</v>
      </c>
      <c r="N60" s="12">
        <f t="shared" si="13"/>
        <v>720</v>
      </c>
      <c r="O60" s="4"/>
      <c r="P60" s="4"/>
      <c r="Q60" s="11"/>
      <c r="R60" s="4"/>
      <c r="S60" s="6"/>
      <c r="T60" s="11"/>
      <c r="U60" s="6"/>
      <c r="V60" s="6"/>
      <c r="W60" s="6"/>
      <c r="X60" s="4"/>
      <c r="Y60" s="5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12.75" customHeight="1" thickBot="1" x14ac:dyDescent="0.25">
      <c r="A61" s="35" t="s">
        <v>66</v>
      </c>
      <c r="B61" s="4">
        <v>349.51</v>
      </c>
      <c r="C61" s="4">
        <v>349.51</v>
      </c>
      <c r="D61" s="4">
        <v>349.51</v>
      </c>
      <c r="E61" s="4">
        <v>349.51</v>
      </c>
      <c r="F61" s="4">
        <v>349.51</v>
      </c>
      <c r="G61" s="4">
        <v>349.51</v>
      </c>
      <c r="H61" s="4">
        <v>349.51</v>
      </c>
      <c r="I61" s="4">
        <v>349.51</v>
      </c>
      <c r="J61" s="4">
        <v>349.51</v>
      </c>
      <c r="K61" s="4">
        <v>349.51</v>
      </c>
      <c r="L61" s="4">
        <v>349.51</v>
      </c>
      <c r="M61" s="4">
        <v>349.51</v>
      </c>
      <c r="N61" s="12">
        <f t="shared" si="13"/>
        <v>4194.1200000000008</v>
      </c>
      <c r="O61" s="4"/>
      <c r="P61" s="4"/>
      <c r="Q61" s="11"/>
      <c r="R61" s="4"/>
      <c r="S61" s="6"/>
      <c r="T61" s="11"/>
      <c r="U61" s="6"/>
      <c r="V61" s="6"/>
      <c r="W61" s="6"/>
      <c r="X61" s="4"/>
      <c r="Y61" s="5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2.75" customHeight="1" thickBot="1" x14ac:dyDescent="0.3">
      <c r="A62" s="37" t="s">
        <v>67</v>
      </c>
      <c r="B62" s="4"/>
      <c r="C62" s="4">
        <v>2050</v>
      </c>
      <c r="D62" s="4"/>
      <c r="E62" s="4"/>
      <c r="F62" s="4"/>
      <c r="G62" s="4"/>
      <c r="H62" s="4"/>
      <c r="I62" s="4"/>
      <c r="J62" s="4">
        <v>2050</v>
      </c>
      <c r="K62" s="4"/>
      <c r="L62" s="4"/>
      <c r="M62" s="4"/>
      <c r="N62" s="12">
        <f t="shared" si="13"/>
        <v>4100</v>
      </c>
      <c r="O62" s="4"/>
      <c r="P62" s="4"/>
      <c r="Q62" s="11"/>
      <c r="R62" s="4"/>
      <c r="S62" s="6"/>
      <c r="T62" s="11"/>
      <c r="U62" s="6"/>
      <c r="V62" s="6"/>
      <c r="W62" s="6"/>
      <c r="X62" s="4"/>
      <c r="Y62" s="5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12.75" customHeight="1" thickBot="1" x14ac:dyDescent="0.3">
      <c r="A63" s="37" t="s">
        <v>68</v>
      </c>
      <c r="B63" s="4"/>
      <c r="C63" s="4"/>
      <c r="D63" s="4">
        <v>1393.4</v>
      </c>
      <c r="E63" s="4"/>
      <c r="F63" s="4"/>
      <c r="G63" s="4"/>
      <c r="H63" s="4"/>
      <c r="I63" s="4"/>
      <c r="J63" s="4"/>
      <c r="K63" s="4"/>
      <c r="L63" s="4"/>
      <c r="M63" s="4"/>
      <c r="N63" s="12">
        <f t="shared" si="13"/>
        <v>1393.4</v>
      </c>
      <c r="O63" s="4"/>
      <c r="P63" s="4"/>
      <c r="Q63" s="11"/>
      <c r="R63" s="4"/>
      <c r="S63" s="6"/>
      <c r="T63" s="11"/>
      <c r="U63" s="6"/>
      <c r="V63" s="6"/>
      <c r="W63" s="6"/>
      <c r="X63" s="4"/>
      <c r="Y63" s="5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12.75" customHeight="1" thickBot="1" x14ac:dyDescent="0.3">
      <c r="A64" s="38" t="s">
        <v>69</v>
      </c>
      <c r="B64" s="4">
        <v>2083.33</v>
      </c>
      <c r="C64" s="4">
        <v>2083.33</v>
      </c>
      <c r="D64" s="4">
        <v>2083.33</v>
      </c>
      <c r="E64" s="4">
        <v>2083.33</v>
      </c>
      <c r="F64" s="4">
        <v>2083.33</v>
      </c>
      <c r="G64" s="4">
        <v>2083.33</v>
      </c>
      <c r="H64" s="4">
        <v>2083.33</v>
      </c>
      <c r="I64" s="4">
        <v>2083.33</v>
      </c>
      <c r="J64" s="4">
        <v>2083.33</v>
      </c>
      <c r="K64" s="4">
        <v>2083.33</v>
      </c>
      <c r="L64" s="4">
        <v>2083.33</v>
      </c>
      <c r="M64" s="4">
        <v>2083.33</v>
      </c>
      <c r="N64" s="12">
        <f t="shared" si="13"/>
        <v>24999.960000000006</v>
      </c>
      <c r="O64" s="4"/>
      <c r="P64" s="4"/>
      <c r="Q64" s="11"/>
      <c r="R64" s="4"/>
      <c r="S64" s="6"/>
      <c r="T64" s="11"/>
      <c r="U64" s="6"/>
      <c r="V64" s="6"/>
      <c r="W64" s="6"/>
      <c r="X64" s="4"/>
      <c r="Y64" s="5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12.75" customHeight="1" thickBot="1" x14ac:dyDescent="0.3">
      <c r="A65" s="38" t="s">
        <v>70</v>
      </c>
      <c r="B65" s="4">
        <v>5282.02</v>
      </c>
      <c r="C65" s="4">
        <v>5282.02</v>
      </c>
      <c r="D65" s="4">
        <v>5282.02</v>
      </c>
      <c r="E65" s="4">
        <v>5282.02</v>
      </c>
      <c r="F65" s="4">
        <v>5282.02</v>
      </c>
      <c r="G65" s="4">
        <v>5282.02</v>
      </c>
      <c r="H65" s="4">
        <v>5282.02</v>
      </c>
      <c r="I65" s="4">
        <v>5282.02</v>
      </c>
      <c r="J65" s="4">
        <v>5282.02</v>
      </c>
      <c r="K65" s="4">
        <v>5282.02</v>
      </c>
      <c r="L65" s="4">
        <v>5282.02</v>
      </c>
      <c r="M65" s="4">
        <v>5282.02</v>
      </c>
      <c r="N65" s="12">
        <f t="shared" si="13"/>
        <v>63384.24000000002</v>
      </c>
      <c r="O65" s="4"/>
      <c r="P65" s="4"/>
      <c r="Q65" s="11"/>
      <c r="R65" s="4"/>
      <c r="S65" s="6"/>
      <c r="T65" s="11"/>
      <c r="U65" s="6"/>
      <c r="V65" s="6"/>
      <c r="W65" s="6"/>
      <c r="X65" s="4"/>
      <c r="Y65" s="5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12.75" customHeight="1" thickBot="1" x14ac:dyDescent="0.3">
      <c r="A66" s="38" t="s">
        <v>71</v>
      </c>
      <c r="B66" s="4">
        <v>3678.94</v>
      </c>
      <c r="C66" s="4">
        <v>3678.94</v>
      </c>
      <c r="D66" s="4">
        <v>3678.94</v>
      </c>
      <c r="E66" s="4">
        <v>3678.94</v>
      </c>
      <c r="F66" s="4">
        <v>3678.94</v>
      </c>
      <c r="G66" s="4">
        <v>3678.94</v>
      </c>
      <c r="H66" s="4">
        <v>3678.94</v>
      </c>
      <c r="I66" s="4">
        <v>3678.94</v>
      </c>
      <c r="J66" s="4">
        <v>3678.94</v>
      </c>
      <c r="K66" s="4">
        <v>3678.94</v>
      </c>
      <c r="L66" s="4">
        <v>3678.94</v>
      </c>
      <c r="M66" s="4">
        <v>3678.94</v>
      </c>
      <c r="N66" s="12">
        <f t="shared" si="13"/>
        <v>44147.280000000006</v>
      </c>
      <c r="O66" s="4"/>
      <c r="P66" s="4"/>
      <c r="Q66" s="11"/>
      <c r="R66" s="4"/>
      <c r="S66" s="6"/>
      <c r="T66" s="11"/>
      <c r="U66" s="6"/>
      <c r="V66" s="6"/>
      <c r="W66" s="6"/>
      <c r="X66" s="4"/>
      <c r="Y66" s="5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12.75" customHeight="1" thickBot="1" x14ac:dyDescent="0.3">
      <c r="A67" s="38" t="s">
        <v>72</v>
      </c>
      <c r="B67" s="4">
        <v>87762.7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2">
        <f t="shared" si="13"/>
        <v>87762.7</v>
      </c>
      <c r="O67" s="4"/>
      <c r="P67" s="4"/>
      <c r="Q67" s="11"/>
      <c r="R67" s="4"/>
      <c r="S67" s="6"/>
      <c r="T67" s="11"/>
      <c r="U67" s="6"/>
      <c r="V67" s="6"/>
      <c r="W67" s="6"/>
      <c r="X67" s="4"/>
      <c r="Y67" s="5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12.75" customHeight="1" thickBot="1" x14ac:dyDescent="0.25">
      <c r="A68" s="35" t="s">
        <v>73</v>
      </c>
      <c r="B68" s="4"/>
      <c r="C68" s="4"/>
      <c r="D68" s="4"/>
      <c r="E68" s="4"/>
      <c r="F68" s="4"/>
      <c r="G68" s="4"/>
      <c r="H68" s="4">
        <v>35000</v>
      </c>
      <c r="I68" s="4"/>
      <c r="J68" s="4"/>
      <c r="K68" s="4"/>
      <c r="L68" s="4"/>
      <c r="M68" s="4"/>
      <c r="N68" s="12">
        <f t="shared" si="13"/>
        <v>35000</v>
      </c>
      <c r="O68" s="4"/>
      <c r="P68" s="4"/>
      <c r="Q68" s="11"/>
      <c r="R68" s="4"/>
      <c r="S68" s="6"/>
      <c r="T68" s="11"/>
      <c r="U68" s="6"/>
      <c r="V68" s="6"/>
      <c r="W68" s="6"/>
      <c r="X68" s="4"/>
      <c r="Y68" s="5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12.75" customHeight="1" thickBot="1" x14ac:dyDescent="0.3">
      <c r="A69" s="37" t="s">
        <v>74</v>
      </c>
      <c r="B69" s="4">
        <v>10635.42</v>
      </c>
      <c r="C69" s="4">
        <v>10635.42</v>
      </c>
      <c r="D69" s="4">
        <v>10635.42</v>
      </c>
      <c r="E69" s="4">
        <v>10635.42</v>
      </c>
      <c r="F69" s="4">
        <v>10635.42</v>
      </c>
      <c r="G69" s="4">
        <v>10635.42</v>
      </c>
      <c r="H69" s="4">
        <v>10635.42</v>
      </c>
      <c r="I69" s="4">
        <v>10635.42</v>
      </c>
      <c r="J69" s="4">
        <v>10635.42</v>
      </c>
      <c r="K69" s="4">
        <v>10635.42</v>
      </c>
      <c r="L69" s="4">
        <v>10635.42</v>
      </c>
      <c r="M69" s="4">
        <v>10635.42</v>
      </c>
      <c r="N69" s="12">
        <f t="shared" si="13"/>
        <v>127625.04</v>
      </c>
      <c r="O69" s="4"/>
      <c r="P69" s="4"/>
      <c r="Q69" s="11"/>
      <c r="R69" s="4"/>
      <c r="S69" s="6"/>
      <c r="T69" s="11"/>
      <c r="U69" s="6"/>
      <c r="V69" s="6"/>
      <c r="W69" s="6"/>
      <c r="X69" s="4"/>
      <c r="Y69" s="5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12.75" customHeight="1" thickBot="1" x14ac:dyDescent="0.25">
      <c r="A70" s="35" t="s">
        <v>75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2">
        <f t="shared" si="13"/>
        <v>0</v>
      </c>
      <c r="O70" s="4"/>
      <c r="P70" s="4"/>
      <c r="Q70" s="11"/>
      <c r="R70" s="4"/>
      <c r="S70" s="6"/>
      <c r="T70" s="11"/>
      <c r="U70" s="6"/>
      <c r="V70" s="6"/>
      <c r="W70" s="6"/>
      <c r="X70" s="4"/>
      <c r="Y70" s="5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12.75" customHeight="1" thickBot="1" x14ac:dyDescent="0.25">
      <c r="A71" s="39" t="s">
        <v>76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2">
        <f t="shared" si="13"/>
        <v>0</v>
      </c>
      <c r="O71" s="4"/>
      <c r="P71" s="4"/>
      <c r="Q71" s="11"/>
      <c r="R71" s="4"/>
      <c r="S71" s="6"/>
      <c r="T71" s="11"/>
      <c r="U71" s="6"/>
      <c r="V71" s="6"/>
      <c r="W71" s="6"/>
      <c r="X71" s="4"/>
      <c r="Y71" s="5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2">
        <f t="shared" si="13"/>
        <v>0</v>
      </c>
      <c r="O72" s="4"/>
      <c r="P72" s="4"/>
      <c r="Q72" s="11"/>
      <c r="R72" s="4"/>
      <c r="S72" s="6"/>
      <c r="T72" s="11"/>
      <c r="U72" s="6"/>
      <c r="V72" s="6"/>
      <c r="W72" s="6"/>
      <c r="X72" s="4"/>
      <c r="Y72" s="5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12.75" customHeight="1" x14ac:dyDescent="0.2">
      <c r="A73" s="4" t="s">
        <v>77</v>
      </c>
      <c r="B73" s="4">
        <f t="shared" ref="B73:M73" si="14">SUM(B49:B72)</f>
        <v>402669.56000000006</v>
      </c>
      <c r="C73" s="4">
        <f t="shared" si="14"/>
        <v>230834.7</v>
      </c>
      <c r="D73" s="4">
        <f t="shared" si="14"/>
        <v>230178.1</v>
      </c>
      <c r="E73" s="4">
        <f t="shared" si="14"/>
        <v>228784.7</v>
      </c>
      <c r="F73" s="4">
        <f t="shared" si="14"/>
        <v>237940.03</v>
      </c>
      <c r="G73" s="4">
        <f t="shared" si="14"/>
        <v>228784.7</v>
      </c>
      <c r="H73" s="4">
        <f t="shared" si="14"/>
        <v>272940.02999999997</v>
      </c>
      <c r="I73" s="4">
        <f t="shared" si="14"/>
        <v>228784.7</v>
      </c>
      <c r="J73" s="4">
        <f t="shared" si="14"/>
        <v>230834.7</v>
      </c>
      <c r="K73" s="4">
        <f t="shared" si="14"/>
        <v>237940.03</v>
      </c>
      <c r="L73" s="4">
        <f t="shared" si="14"/>
        <v>228784.7</v>
      </c>
      <c r="M73" s="4">
        <f t="shared" si="14"/>
        <v>228784.7</v>
      </c>
      <c r="N73" s="33">
        <f t="shared" si="13"/>
        <v>2987260.6500000004</v>
      </c>
      <c r="O73" s="4">
        <f>SUM(N49:N72)</f>
        <v>2987260.6500000004</v>
      </c>
      <c r="P73" s="4"/>
      <c r="Q73" s="11"/>
      <c r="R73" s="4"/>
      <c r="S73" s="6"/>
      <c r="T73" s="11"/>
      <c r="U73" s="6"/>
      <c r="V73" s="6"/>
      <c r="W73" s="6"/>
      <c r="X73" s="4"/>
      <c r="Y73" s="5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3">
        <f t="shared" si="13"/>
        <v>0</v>
      </c>
      <c r="O74" s="4"/>
      <c r="P74" s="4"/>
      <c r="Q74" s="4"/>
      <c r="R74" s="4"/>
      <c r="S74" s="6"/>
      <c r="T74" s="11"/>
      <c r="U74" s="6"/>
      <c r="V74" s="6"/>
      <c r="W74" s="6"/>
      <c r="X74" s="4"/>
      <c r="Y74" s="4"/>
      <c r="Z74" s="4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12.75" customHeight="1" x14ac:dyDescent="0.2">
      <c r="A75" s="25" t="s">
        <v>78</v>
      </c>
      <c r="B75" s="25">
        <f t="shared" ref="B75:M75" si="15">B73+B46+B39</f>
        <v>629170.89000000013</v>
      </c>
      <c r="C75" s="25">
        <f t="shared" si="15"/>
        <v>457336.03</v>
      </c>
      <c r="D75" s="25">
        <f t="shared" si="15"/>
        <v>456679.43</v>
      </c>
      <c r="E75" s="25">
        <f t="shared" si="15"/>
        <v>455286.03</v>
      </c>
      <c r="F75" s="25">
        <f t="shared" si="15"/>
        <v>464441.36</v>
      </c>
      <c r="G75" s="25">
        <f t="shared" si="15"/>
        <v>455286.03</v>
      </c>
      <c r="H75" s="25">
        <f t="shared" si="15"/>
        <v>499441.36</v>
      </c>
      <c r="I75" s="25">
        <f t="shared" si="15"/>
        <v>455286.03</v>
      </c>
      <c r="J75" s="25">
        <f t="shared" si="15"/>
        <v>457336.03</v>
      </c>
      <c r="K75" s="25">
        <f t="shared" si="15"/>
        <v>464441.36</v>
      </c>
      <c r="L75" s="25">
        <f t="shared" si="15"/>
        <v>455286.03</v>
      </c>
      <c r="M75" s="25">
        <f t="shared" si="15"/>
        <v>455286.03</v>
      </c>
      <c r="N75" s="33">
        <f t="shared" si="13"/>
        <v>5705276.6100000013</v>
      </c>
      <c r="O75" s="4">
        <f>O73+O46+O39</f>
        <v>5705276.6100000013</v>
      </c>
      <c r="P75" s="4"/>
      <c r="Q75" s="4"/>
      <c r="R75" s="4"/>
      <c r="S75" s="6"/>
      <c r="T75" s="11"/>
      <c r="U75" s="6"/>
      <c r="V75" s="6"/>
      <c r="W75" s="6"/>
      <c r="X75" s="4"/>
      <c r="Y75" s="4"/>
      <c r="Z75" s="4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40"/>
      <c r="K76" s="40"/>
      <c r="L76" s="40"/>
      <c r="M76" s="40"/>
      <c r="N76" s="41"/>
      <c r="O76" s="4"/>
      <c r="P76" s="4"/>
      <c r="Q76" s="40"/>
      <c r="R76" s="40"/>
      <c r="S76" s="6"/>
      <c r="T76" s="40"/>
      <c r="U76" s="6"/>
      <c r="V76" s="6"/>
      <c r="W76" s="6"/>
      <c r="X76" s="40"/>
      <c r="Y76" s="40"/>
      <c r="Z76" s="4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12.75" customHeight="1" x14ac:dyDescent="0.2">
      <c r="A77" s="25" t="s">
        <v>17</v>
      </c>
      <c r="B77" s="14">
        <f t="shared" ref="B77:I77" si="16">B75+B31</f>
        <v>630470.89000000013</v>
      </c>
      <c r="C77" s="14">
        <f t="shared" si="16"/>
        <v>485986.03</v>
      </c>
      <c r="D77" s="14">
        <f t="shared" si="16"/>
        <v>548629.42999999993</v>
      </c>
      <c r="E77" s="14">
        <f t="shared" si="16"/>
        <v>486236.03</v>
      </c>
      <c r="F77" s="14">
        <f t="shared" si="16"/>
        <v>485891.36</v>
      </c>
      <c r="G77" s="14">
        <f t="shared" si="16"/>
        <v>486236.03</v>
      </c>
      <c r="H77" s="14">
        <f t="shared" si="16"/>
        <v>590391.36</v>
      </c>
      <c r="I77" s="14">
        <f t="shared" si="16"/>
        <v>476236.03</v>
      </c>
      <c r="J77" s="14">
        <f t="shared" ref="J77:M77" si="17">J75+J31+J76</f>
        <v>523286.03</v>
      </c>
      <c r="K77" s="14">
        <f t="shared" si="17"/>
        <v>486391.36</v>
      </c>
      <c r="L77" s="14">
        <f t="shared" si="17"/>
        <v>548236.03</v>
      </c>
      <c r="M77" s="14">
        <f t="shared" si="17"/>
        <v>469936.03</v>
      </c>
      <c r="N77" s="15">
        <f>SUM(B77:M77)</f>
        <v>6217926.6100000003</v>
      </c>
      <c r="O77" s="4">
        <f>O31+O75+O76</f>
        <v>6217926.6100000013</v>
      </c>
      <c r="P77" s="4"/>
      <c r="Q77" s="4"/>
      <c r="R77" s="4"/>
      <c r="S77" s="6"/>
      <c r="T77" s="11"/>
      <c r="U77" s="6"/>
      <c r="V77" s="6"/>
      <c r="W77" s="6"/>
      <c r="X77" s="4"/>
      <c r="Y77" s="4"/>
      <c r="Z77" s="4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4"/>
      <c r="P78" s="4"/>
      <c r="Q78" s="4"/>
      <c r="R78" s="5"/>
      <c r="S78" s="6"/>
      <c r="T78" s="6"/>
      <c r="U78" s="6"/>
      <c r="V78" s="6"/>
      <c r="W78" s="6"/>
      <c r="X78" s="5"/>
      <c r="Y78" s="5"/>
      <c r="Z78" s="4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12.75" customHeight="1" x14ac:dyDescent="0.2">
      <c r="A79" s="4"/>
      <c r="B79" s="7">
        <v>69540.19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2"/>
      <c r="O79" s="4"/>
      <c r="P79" s="4"/>
      <c r="Q79" s="4"/>
      <c r="R79" s="5"/>
      <c r="S79" s="6"/>
      <c r="T79" s="6"/>
      <c r="U79" s="6"/>
      <c r="V79" s="6"/>
      <c r="W79" s="6"/>
      <c r="X79" s="5"/>
      <c r="Y79" s="5"/>
      <c r="Z79" s="5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12.75" customHeight="1" x14ac:dyDescent="0.2">
      <c r="A80" s="4" t="s">
        <v>79</v>
      </c>
      <c r="B80" s="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2"/>
      <c r="O80" s="4"/>
      <c r="P80" s="4"/>
      <c r="Q80" s="4"/>
      <c r="R80" s="5"/>
      <c r="S80" s="6"/>
      <c r="T80" s="6"/>
      <c r="U80" s="6"/>
      <c r="V80" s="6"/>
      <c r="W80" s="6"/>
      <c r="X80" s="5"/>
      <c r="Y80" s="5"/>
      <c r="Z80" s="5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12.75" customHeight="1" x14ac:dyDescent="0.2">
      <c r="A81" s="11" t="s">
        <v>80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2"/>
      <c r="O81" s="4"/>
      <c r="P81" s="4"/>
      <c r="Q81" s="4"/>
      <c r="R81" s="5"/>
      <c r="S81" s="6"/>
      <c r="T81" s="6"/>
      <c r="U81" s="6"/>
      <c r="V81" s="6"/>
      <c r="W81" s="6"/>
      <c r="X81" s="5"/>
      <c r="Y81" s="5"/>
      <c r="Z81" s="5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12.75" customHeight="1" x14ac:dyDescent="0.2">
      <c r="A82" s="4" t="s">
        <v>81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2"/>
      <c r="O82" s="4"/>
      <c r="P82" s="4"/>
      <c r="Q82" s="4"/>
      <c r="R82" s="5"/>
      <c r="S82" s="6"/>
      <c r="T82" s="6"/>
      <c r="U82" s="6"/>
      <c r="V82" s="6"/>
      <c r="W82" s="6"/>
      <c r="X82" s="5"/>
      <c r="Y82" s="5"/>
      <c r="Z82" s="5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12.75" customHeight="1" x14ac:dyDescent="0.2">
      <c r="A83" s="42" t="s">
        <v>82</v>
      </c>
      <c r="B83" s="4">
        <v>85000</v>
      </c>
      <c r="C83" s="4">
        <v>85000</v>
      </c>
      <c r="D83" s="4">
        <f t="shared" ref="D83:L83" si="18">C83</f>
        <v>85000</v>
      </c>
      <c r="E83" s="4">
        <f t="shared" si="18"/>
        <v>85000</v>
      </c>
      <c r="F83" s="4">
        <f t="shared" si="18"/>
        <v>85000</v>
      </c>
      <c r="G83" s="4">
        <f t="shared" si="18"/>
        <v>85000</v>
      </c>
      <c r="H83" s="4">
        <f t="shared" si="18"/>
        <v>85000</v>
      </c>
      <c r="I83" s="4">
        <f t="shared" si="18"/>
        <v>85000</v>
      </c>
      <c r="J83" s="4">
        <f t="shared" si="18"/>
        <v>85000</v>
      </c>
      <c r="K83" s="4">
        <f t="shared" si="18"/>
        <v>85000</v>
      </c>
      <c r="L83" s="4">
        <f t="shared" si="18"/>
        <v>85000</v>
      </c>
      <c r="M83" s="4">
        <v>85000</v>
      </c>
      <c r="N83" s="12">
        <f t="shared" ref="N83:N87" si="19">SUM(B83:M83)</f>
        <v>1020000</v>
      </c>
      <c r="O83" s="4"/>
      <c r="P83" s="4"/>
      <c r="Q83" s="4"/>
      <c r="R83" s="4"/>
      <c r="S83" s="6"/>
      <c r="T83" s="11"/>
      <c r="U83" s="6"/>
      <c r="V83" s="6"/>
      <c r="W83" s="6"/>
      <c r="X83" s="4"/>
      <c r="Y83" s="4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12.75" customHeight="1" x14ac:dyDescent="0.2">
      <c r="A84" s="43" t="s">
        <v>83</v>
      </c>
      <c r="B84" s="4">
        <v>13200</v>
      </c>
      <c r="C84" s="4">
        <v>13200</v>
      </c>
      <c r="D84" s="4">
        <v>13200</v>
      </c>
      <c r="E84" s="4">
        <v>13200</v>
      </c>
      <c r="F84" s="4">
        <v>13200</v>
      </c>
      <c r="G84" s="4">
        <v>13200</v>
      </c>
      <c r="H84" s="4">
        <v>13200</v>
      </c>
      <c r="I84" s="4">
        <v>13200</v>
      </c>
      <c r="J84" s="4">
        <v>13200</v>
      </c>
      <c r="K84" s="4">
        <v>13200</v>
      </c>
      <c r="L84" s="4">
        <v>13200</v>
      </c>
      <c r="M84" s="4">
        <v>13200</v>
      </c>
      <c r="N84" s="12">
        <f t="shared" si="19"/>
        <v>158400</v>
      </c>
      <c r="O84" s="44"/>
      <c r="P84" s="4"/>
      <c r="Q84" s="4"/>
      <c r="R84" s="4"/>
      <c r="S84" s="6"/>
      <c r="T84" s="11"/>
      <c r="U84" s="6"/>
      <c r="V84" s="6"/>
      <c r="W84" s="6"/>
      <c r="X84" s="4"/>
      <c r="Y84" s="4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12.75" customHeight="1" x14ac:dyDescent="0.2">
      <c r="A85" s="43" t="s">
        <v>84</v>
      </c>
      <c r="B85" s="7">
        <v>67802.97</v>
      </c>
      <c r="C85" s="7">
        <v>67802.97</v>
      </c>
      <c r="D85" s="7">
        <v>67802.97</v>
      </c>
      <c r="E85" s="7">
        <v>67802.97</v>
      </c>
      <c r="F85" s="7">
        <v>67802.97</v>
      </c>
      <c r="G85" s="7">
        <v>67802.97</v>
      </c>
      <c r="H85" s="7">
        <f t="shared" ref="H85:L85" si="20">G85</f>
        <v>67802.97</v>
      </c>
      <c r="I85" s="7">
        <f t="shared" si="20"/>
        <v>67802.97</v>
      </c>
      <c r="J85" s="7">
        <f t="shared" si="20"/>
        <v>67802.97</v>
      </c>
      <c r="K85" s="7">
        <f t="shared" si="20"/>
        <v>67802.97</v>
      </c>
      <c r="L85" s="7">
        <f t="shared" si="20"/>
        <v>67802.97</v>
      </c>
      <c r="M85" s="7">
        <v>67802.97</v>
      </c>
      <c r="N85" s="12">
        <f t="shared" si="19"/>
        <v>813635.63999999978</v>
      </c>
      <c r="O85" s="44"/>
      <c r="P85" s="4"/>
      <c r="Q85" s="4"/>
      <c r="R85" s="4"/>
      <c r="S85" s="6"/>
      <c r="T85" s="11"/>
      <c r="U85" s="6"/>
      <c r="V85" s="6"/>
      <c r="W85" s="6"/>
      <c r="X85" s="4"/>
      <c r="Y85" s="4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12.75" customHeight="1" x14ac:dyDescent="0.2">
      <c r="A86" s="45" t="s">
        <v>85</v>
      </c>
      <c r="B86" s="25">
        <v>12186</v>
      </c>
      <c r="C86" s="25">
        <v>12186</v>
      </c>
      <c r="D86" s="25">
        <f t="shared" ref="D86:L86" si="21">C86</f>
        <v>12186</v>
      </c>
      <c r="E86" s="25">
        <f t="shared" si="21"/>
        <v>12186</v>
      </c>
      <c r="F86" s="25">
        <f t="shared" si="21"/>
        <v>12186</v>
      </c>
      <c r="G86" s="25">
        <f t="shared" si="21"/>
        <v>12186</v>
      </c>
      <c r="H86" s="25">
        <f t="shared" si="21"/>
        <v>12186</v>
      </c>
      <c r="I86" s="25">
        <f t="shared" si="21"/>
        <v>12186</v>
      </c>
      <c r="J86" s="25">
        <f t="shared" si="21"/>
        <v>12186</v>
      </c>
      <c r="K86" s="25">
        <f t="shared" si="21"/>
        <v>12186</v>
      </c>
      <c r="L86" s="25">
        <f t="shared" si="21"/>
        <v>12186</v>
      </c>
      <c r="M86" s="25">
        <v>12186</v>
      </c>
      <c r="N86" s="12">
        <f t="shared" si="19"/>
        <v>146232</v>
      </c>
      <c r="O86" s="44"/>
      <c r="P86" s="4"/>
      <c r="Q86" s="4"/>
      <c r="R86" s="5"/>
      <c r="S86" s="6"/>
      <c r="T86" s="6"/>
      <c r="U86" s="6"/>
      <c r="V86" s="6"/>
      <c r="W86" s="6"/>
      <c r="X86" s="5"/>
      <c r="Y86" s="4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12.75" customHeight="1" x14ac:dyDescent="0.2">
      <c r="A87" s="30" t="s">
        <v>86</v>
      </c>
      <c r="B87" s="30">
        <f t="shared" ref="B87:M87" si="22">SUM(B83:B86)</f>
        <v>178188.97</v>
      </c>
      <c r="C87" s="30">
        <f t="shared" si="22"/>
        <v>178188.97</v>
      </c>
      <c r="D87" s="30">
        <f t="shared" si="22"/>
        <v>178188.97</v>
      </c>
      <c r="E87" s="30">
        <f t="shared" si="22"/>
        <v>178188.97</v>
      </c>
      <c r="F87" s="30">
        <f t="shared" si="22"/>
        <v>178188.97</v>
      </c>
      <c r="G87" s="30">
        <f t="shared" si="22"/>
        <v>178188.97</v>
      </c>
      <c r="H87" s="30">
        <f t="shared" si="22"/>
        <v>178188.97</v>
      </c>
      <c r="I87" s="30">
        <f t="shared" si="22"/>
        <v>178188.97</v>
      </c>
      <c r="J87" s="30">
        <f t="shared" si="22"/>
        <v>178188.97</v>
      </c>
      <c r="K87" s="30">
        <f t="shared" si="22"/>
        <v>178188.97</v>
      </c>
      <c r="L87" s="30">
        <f t="shared" si="22"/>
        <v>178188.97</v>
      </c>
      <c r="M87" s="30">
        <f t="shared" si="22"/>
        <v>178188.97</v>
      </c>
      <c r="N87" s="26">
        <f t="shared" si="19"/>
        <v>2138267.64</v>
      </c>
      <c r="O87" s="4">
        <f>SUM(N83:N86)</f>
        <v>2138267.6399999997</v>
      </c>
      <c r="P87" s="4"/>
      <c r="Q87" s="4"/>
      <c r="R87" s="4"/>
      <c r="S87" s="6"/>
      <c r="T87" s="11"/>
      <c r="U87" s="6"/>
      <c r="V87" s="6"/>
      <c r="W87" s="6"/>
      <c r="X87" s="4"/>
      <c r="Y87" s="4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4"/>
      <c r="P88" s="4"/>
      <c r="Q88" s="4"/>
      <c r="R88" s="4"/>
      <c r="S88" s="6"/>
      <c r="T88" s="11"/>
      <c r="U88" s="6"/>
      <c r="V88" s="6"/>
      <c r="W88" s="6"/>
      <c r="X88" s="4"/>
      <c r="Y88" s="4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12.75" customHeight="1" x14ac:dyDescent="0.2">
      <c r="A89" s="4" t="s">
        <v>87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2"/>
      <c r="O89" s="4"/>
      <c r="P89" s="4"/>
      <c r="Q89" s="4"/>
      <c r="R89" s="5"/>
      <c r="S89" s="6"/>
      <c r="T89" s="6"/>
      <c r="U89" s="6"/>
      <c r="V89" s="6"/>
      <c r="W89" s="6"/>
      <c r="X89" s="5"/>
      <c r="Y89" s="4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12.75" customHeight="1" x14ac:dyDescent="0.2">
      <c r="A90" s="42" t="s">
        <v>88</v>
      </c>
      <c r="B90" s="4">
        <v>1600</v>
      </c>
      <c r="C90" s="4">
        <f t="shared" ref="C90:M94" si="23">B90</f>
        <v>1600</v>
      </c>
      <c r="D90" s="4">
        <f t="shared" si="23"/>
        <v>1600</v>
      </c>
      <c r="E90" s="4">
        <f t="shared" si="23"/>
        <v>1600</v>
      </c>
      <c r="F90" s="4">
        <f t="shared" si="23"/>
        <v>1600</v>
      </c>
      <c r="G90" s="4">
        <v>1600</v>
      </c>
      <c r="H90" s="4">
        <f t="shared" ref="H90:M90" si="24">G90</f>
        <v>1600</v>
      </c>
      <c r="I90" s="4">
        <f t="shared" si="24"/>
        <v>1600</v>
      </c>
      <c r="J90" s="4">
        <f t="shared" si="24"/>
        <v>1600</v>
      </c>
      <c r="K90" s="4">
        <f t="shared" si="24"/>
        <v>1600</v>
      </c>
      <c r="L90" s="4">
        <f t="shared" si="24"/>
        <v>1600</v>
      </c>
      <c r="M90" s="4">
        <f t="shared" si="24"/>
        <v>1600</v>
      </c>
      <c r="N90" s="12">
        <f t="shared" ref="N90:N96" si="25">SUM(B90:M90)</f>
        <v>19200</v>
      </c>
      <c r="O90" s="4"/>
      <c r="P90" s="4"/>
      <c r="Q90" s="4"/>
      <c r="R90" s="4"/>
      <c r="S90" s="6"/>
      <c r="T90" s="11"/>
      <c r="U90" s="6"/>
      <c r="V90" s="6"/>
      <c r="W90" s="6"/>
      <c r="X90" s="4"/>
      <c r="Y90" s="4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12.75" customHeight="1" x14ac:dyDescent="0.2">
      <c r="A91" s="42" t="s">
        <v>89</v>
      </c>
      <c r="B91" s="4">
        <v>15000</v>
      </c>
      <c r="C91" s="4">
        <f t="shared" si="23"/>
        <v>15000</v>
      </c>
      <c r="D91" s="4">
        <f t="shared" si="23"/>
        <v>15000</v>
      </c>
      <c r="E91" s="4">
        <f t="shared" si="23"/>
        <v>15000</v>
      </c>
      <c r="F91" s="4">
        <f t="shared" si="23"/>
        <v>15000</v>
      </c>
      <c r="G91" s="4">
        <f t="shared" si="23"/>
        <v>15000</v>
      </c>
      <c r="H91" s="4">
        <f t="shared" si="23"/>
        <v>15000</v>
      </c>
      <c r="I91" s="4">
        <f t="shared" si="23"/>
        <v>15000</v>
      </c>
      <c r="J91" s="4">
        <f t="shared" si="23"/>
        <v>15000</v>
      </c>
      <c r="K91" s="4">
        <f t="shared" si="23"/>
        <v>15000</v>
      </c>
      <c r="L91" s="4">
        <f t="shared" si="23"/>
        <v>15000</v>
      </c>
      <c r="M91" s="4">
        <f t="shared" si="23"/>
        <v>15000</v>
      </c>
      <c r="N91" s="12">
        <f t="shared" si="25"/>
        <v>180000</v>
      </c>
      <c r="O91" s="4"/>
      <c r="P91" s="4"/>
      <c r="Q91" s="4"/>
      <c r="R91" s="4"/>
      <c r="S91" s="6"/>
      <c r="T91" s="11"/>
      <c r="U91" s="6"/>
      <c r="V91" s="6"/>
      <c r="W91" s="6"/>
      <c r="X91" s="4"/>
      <c r="Y91" s="4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12.75" customHeight="1" x14ac:dyDescent="0.2">
      <c r="A92" s="42" t="s">
        <v>90</v>
      </c>
      <c r="B92" s="4">
        <v>8000</v>
      </c>
      <c r="C92" s="4">
        <f t="shared" si="23"/>
        <v>8000</v>
      </c>
      <c r="D92" s="4">
        <f t="shared" si="23"/>
        <v>8000</v>
      </c>
      <c r="E92" s="4">
        <f t="shared" si="23"/>
        <v>8000</v>
      </c>
      <c r="F92" s="4">
        <f t="shared" si="23"/>
        <v>8000</v>
      </c>
      <c r="G92" s="4">
        <f t="shared" si="23"/>
        <v>8000</v>
      </c>
      <c r="H92" s="4">
        <f t="shared" si="23"/>
        <v>8000</v>
      </c>
      <c r="I92" s="4">
        <f t="shared" si="23"/>
        <v>8000</v>
      </c>
      <c r="J92" s="4">
        <f t="shared" si="23"/>
        <v>8000</v>
      </c>
      <c r="K92" s="4">
        <f t="shared" si="23"/>
        <v>8000</v>
      </c>
      <c r="L92" s="4">
        <f t="shared" si="23"/>
        <v>8000</v>
      </c>
      <c r="M92" s="4">
        <f t="shared" si="23"/>
        <v>8000</v>
      </c>
      <c r="N92" s="12">
        <f t="shared" si="25"/>
        <v>96000</v>
      </c>
      <c r="O92" s="4"/>
      <c r="P92" s="4"/>
      <c r="Q92" s="4"/>
      <c r="R92" s="4"/>
      <c r="S92" s="6"/>
      <c r="T92" s="11"/>
      <c r="U92" s="6"/>
      <c r="V92" s="6"/>
      <c r="W92" s="6"/>
      <c r="X92" s="4"/>
      <c r="Y92" s="4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12.75" customHeight="1" x14ac:dyDescent="0.2">
      <c r="A93" s="43" t="s">
        <v>91</v>
      </c>
      <c r="B93" s="27">
        <f>[1]Payroll!L72/12</f>
        <v>383.33333333333331</v>
      </c>
      <c r="C93" s="27">
        <f t="shared" si="23"/>
        <v>383.33333333333331</v>
      </c>
      <c r="D93" s="4">
        <f t="shared" si="23"/>
        <v>383.33333333333331</v>
      </c>
      <c r="E93" s="4">
        <f t="shared" si="23"/>
        <v>383.33333333333331</v>
      </c>
      <c r="F93" s="4">
        <f t="shared" si="23"/>
        <v>383.33333333333331</v>
      </c>
      <c r="G93" s="4">
        <f t="shared" si="23"/>
        <v>383.33333333333331</v>
      </c>
      <c r="H93" s="4">
        <f t="shared" si="23"/>
        <v>383.33333333333331</v>
      </c>
      <c r="I93" s="4">
        <f t="shared" si="23"/>
        <v>383.33333333333331</v>
      </c>
      <c r="J93" s="4">
        <f t="shared" si="23"/>
        <v>383.33333333333331</v>
      </c>
      <c r="K93" s="4">
        <f t="shared" si="23"/>
        <v>383.33333333333331</v>
      </c>
      <c r="L93" s="4">
        <f t="shared" si="23"/>
        <v>383.33333333333331</v>
      </c>
      <c r="M93" s="4">
        <f t="shared" si="23"/>
        <v>383.33333333333331</v>
      </c>
      <c r="N93" s="12">
        <f t="shared" si="25"/>
        <v>4600</v>
      </c>
      <c r="O93" s="4"/>
      <c r="P93" s="4"/>
      <c r="Q93" s="4"/>
      <c r="R93" s="4"/>
      <c r="S93" s="6"/>
      <c r="T93" s="11"/>
      <c r="U93" s="6"/>
      <c r="V93" s="6"/>
      <c r="W93" s="6"/>
      <c r="X93" s="4"/>
      <c r="Y93" s="4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12.75" customHeight="1" x14ac:dyDescent="0.2">
      <c r="A94" s="43" t="s">
        <v>92</v>
      </c>
      <c r="B94" s="27">
        <v>550</v>
      </c>
      <c r="C94" s="27">
        <f t="shared" si="23"/>
        <v>550</v>
      </c>
      <c r="D94" s="4">
        <f t="shared" si="23"/>
        <v>550</v>
      </c>
      <c r="E94" s="4">
        <f t="shared" si="23"/>
        <v>550</v>
      </c>
      <c r="F94" s="4">
        <f t="shared" si="23"/>
        <v>550</v>
      </c>
      <c r="G94" s="4">
        <v>550</v>
      </c>
      <c r="H94" s="4">
        <f t="shared" si="23"/>
        <v>550</v>
      </c>
      <c r="I94" s="4">
        <f t="shared" si="23"/>
        <v>550</v>
      </c>
      <c r="J94" s="4">
        <f t="shared" si="23"/>
        <v>550</v>
      </c>
      <c r="K94" s="4">
        <f t="shared" si="23"/>
        <v>550</v>
      </c>
      <c r="L94" s="4">
        <f t="shared" si="23"/>
        <v>550</v>
      </c>
      <c r="M94" s="4">
        <f t="shared" si="23"/>
        <v>550</v>
      </c>
      <c r="N94" s="12">
        <f t="shared" si="25"/>
        <v>6600</v>
      </c>
      <c r="O94" s="4"/>
      <c r="P94" s="4"/>
      <c r="Q94" s="4"/>
      <c r="R94" s="4"/>
      <c r="S94" s="6"/>
      <c r="T94" s="11"/>
      <c r="U94" s="6"/>
      <c r="V94" s="6"/>
      <c r="W94" s="6"/>
      <c r="X94" s="4"/>
      <c r="Y94" s="4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12.75" customHeight="1" x14ac:dyDescent="0.2">
      <c r="A95" s="46" t="s">
        <v>93</v>
      </c>
      <c r="B95" s="28">
        <v>0</v>
      </c>
      <c r="C95" s="28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f t="shared" si="25"/>
        <v>0</v>
      </c>
      <c r="O95" s="4"/>
      <c r="P95" s="4"/>
      <c r="Q95" s="4"/>
      <c r="R95" s="4"/>
      <c r="S95" s="6"/>
      <c r="T95" s="11"/>
      <c r="U95" s="6"/>
      <c r="V95" s="6"/>
      <c r="W95" s="6"/>
      <c r="X95" s="4"/>
      <c r="Y95" s="4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12.75" customHeight="1" x14ac:dyDescent="0.2">
      <c r="A96" s="47" t="s">
        <v>94</v>
      </c>
      <c r="B96" s="47">
        <f t="shared" ref="B96:M96" si="26">SUM(B90:B95)</f>
        <v>25533.333333333332</v>
      </c>
      <c r="C96" s="47">
        <f t="shared" si="26"/>
        <v>25533.333333333332</v>
      </c>
      <c r="D96" s="30">
        <f t="shared" si="26"/>
        <v>25533.333333333332</v>
      </c>
      <c r="E96" s="30">
        <f t="shared" si="26"/>
        <v>25533.333333333332</v>
      </c>
      <c r="F96" s="30">
        <f t="shared" si="26"/>
        <v>25533.333333333332</v>
      </c>
      <c r="G96" s="30">
        <f t="shared" si="26"/>
        <v>25533.333333333332</v>
      </c>
      <c r="H96" s="30">
        <f t="shared" si="26"/>
        <v>25533.333333333332</v>
      </c>
      <c r="I96" s="30">
        <f t="shared" si="26"/>
        <v>25533.333333333332</v>
      </c>
      <c r="J96" s="30">
        <f t="shared" si="26"/>
        <v>25533.333333333332</v>
      </c>
      <c r="K96" s="30">
        <f t="shared" si="26"/>
        <v>25533.333333333332</v>
      </c>
      <c r="L96" s="30">
        <f t="shared" si="26"/>
        <v>25533.333333333332</v>
      </c>
      <c r="M96" s="30">
        <f t="shared" si="26"/>
        <v>25533.333333333332</v>
      </c>
      <c r="N96" s="33">
        <f t="shared" si="25"/>
        <v>306400</v>
      </c>
      <c r="O96" s="4">
        <f>SUM(N90:N95)</f>
        <v>306400</v>
      </c>
      <c r="P96" s="4"/>
      <c r="Q96" s="4"/>
      <c r="R96" s="4"/>
      <c r="S96" s="6"/>
      <c r="T96" s="11"/>
      <c r="U96" s="6"/>
      <c r="V96" s="6"/>
      <c r="W96" s="6"/>
      <c r="X96" s="4"/>
      <c r="Y96" s="4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12.75" customHeight="1" x14ac:dyDescent="0.2">
      <c r="A97" s="48"/>
      <c r="B97" s="48"/>
      <c r="C97" s="48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4"/>
      <c r="P97" s="4"/>
      <c r="Q97" s="4"/>
      <c r="R97" s="4"/>
      <c r="S97" s="6"/>
      <c r="T97" s="11"/>
      <c r="U97" s="6"/>
      <c r="V97" s="6"/>
      <c r="W97" s="6"/>
      <c r="X97" s="4"/>
      <c r="Y97" s="4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12.75" customHeight="1" x14ac:dyDescent="0.2">
      <c r="A98" s="27" t="s">
        <v>95</v>
      </c>
      <c r="B98" s="27"/>
      <c r="C98" s="27"/>
      <c r="D98" s="4"/>
      <c r="E98" s="4"/>
      <c r="F98" s="4"/>
      <c r="G98" s="4"/>
      <c r="H98" s="4"/>
      <c r="I98" s="4"/>
      <c r="J98" s="4"/>
      <c r="K98" s="4"/>
      <c r="L98" s="4"/>
      <c r="M98" s="4"/>
      <c r="N98" s="12">
        <f t="shared" ref="N98:N101" si="27">SUM(B98:M98)</f>
        <v>0</v>
      </c>
      <c r="O98" s="4"/>
      <c r="P98" s="4"/>
      <c r="Q98" s="4"/>
      <c r="R98" s="5"/>
      <c r="S98" s="6"/>
      <c r="T98" s="6"/>
      <c r="U98" s="6"/>
      <c r="V98" s="6"/>
      <c r="W98" s="6"/>
      <c r="X98" s="5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12.75" customHeight="1" x14ac:dyDescent="0.2">
      <c r="A99" s="43" t="s">
        <v>96</v>
      </c>
      <c r="B99" s="27">
        <v>5000</v>
      </c>
      <c r="C99" s="27">
        <v>32000</v>
      </c>
      <c r="D99" s="4">
        <v>32000</v>
      </c>
      <c r="E99" s="4">
        <v>32000</v>
      </c>
      <c r="F99" s="4">
        <v>32000</v>
      </c>
      <c r="G99" s="4">
        <v>32000</v>
      </c>
      <c r="H99" s="4">
        <v>32000</v>
      </c>
      <c r="I99" s="4">
        <v>32000</v>
      </c>
      <c r="J99" s="4">
        <v>32000</v>
      </c>
      <c r="K99" s="4">
        <v>32000</v>
      </c>
      <c r="L99" s="4">
        <v>32000</v>
      </c>
      <c r="M99" s="4">
        <v>32000</v>
      </c>
      <c r="N99" s="12">
        <f t="shared" si="27"/>
        <v>357000</v>
      </c>
      <c r="O99" s="4"/>
      <c r="P99" s="4"/>
      <c r="Q99" s="4"/>
      <c r="R99" s="5"/>
      <c r="S99" s="6"/>
      <c r="T99" s="6"/>
      <c r="U99" s="6"/>
      <c r="V99" s="6"/>
      <c r="W99" s="6"/>
      <c r="X99" s="5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12.75" customHeight="1" x14ac:dyDescent="0.2">
      <c r="A100" s="46" t="s">
        <v>97</v>
      </c>
      <c r="B100" s="49">
        <v>100</v>
      </c>
      <c r="C100" s="49">
        <v>100</v>
      </c>
      <c r="D100" s="7">
        <v>100</v>
      </c>
      <c r="E100" s="7">
        <v>100</v>
      </c>
      <c r="F100" s="7">
        <v>100</v>
      </c>
      <c r="G100" s="7">
        <v>100</v>
      </c>
      <c r="H100" s="7">
        <v>100</v>
      </c>
      <c r="I100" s="7">
        <v>100</v>
      </c>
      <c r="J100" s="7">
        <v>100</v>
      </c>
      <c r="K100" s="7">
        <v>100</v>
      </c>
      <c r="L100" s="7">
        <v>100</v>
      </c>
      <c r="M100" s="7">
        <v>100</v>
      </c>
      <c r="N100" s="12">
        <f t="shared" si="27"/>
        <v>1200</v>
      </c>
      <c r="O100" s="4"/>
      <c r="P100" s="4"/>
      <c r="Q100" s="4"/>
      <c r="R100" s="5"/>
      <c r="S100" s="6"/>
      <c r="T100" s="6"/>
      <c r="U100" s="6"/>
      <c r="V100" s="6"/>
      <c r="W100" s="6"/>
      <c r="X100" s="5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12.75" customHeight="1" x14ac:dyDescent="0.2">
      <c r="A101" s="47" t="s">
        <v>98</v>
      </c>
      <c r="B101" s="47">
        <f t="shared" ref="B101:M101" si="28">SUM(B98:B100)</f>
        <v>5100</v>
      </c>
      <c r="C101" s="47">
        <f t="shared" si="28"/>
        <v>32100</v>
      </c>
      <c r="D101" s="30">
        <f t="shared" si="28"/>
        <v>32100</v>
      </c>
      <c r="E101" s="30">
        <f t="shared" si="28"/>
        <v>32100</v>
      </c>
      <c r="F101" s="30">
        <f t="shared" si="28"/>
        <v>32100</v>
      </c>
      <c r="G101" s="30">
        <f t="shared" si="28"/>
        <v>32100</v>
      </c>
      <c r="H101" s="30">
        <f t="shared" si="28"/>
        <v>32100</v>
      </c>
      <c r="I101" s="30">
        <f t="shared" si="28"/>
        <v>32100</v>
      </c>
      <c r="J101" s="30">
        <f t="shared" si="28"/>
        <v>32100</v>
      </c>
      <c r="K101" s="30">
        <f t="shared" si="28"/>
        <v>32100</v>
      </c>
      <c r="L101" s="30">
        <f t="shared" si="28"/>
        <v>32100</v>
      </c>
      <c r="M101" s="30">
        <f t="shared" si="28"/>
        <v>32100</v>
      </c>
      <c r="N101" s="33">
        <f t="shared" si="27"/>
        <v>358200</v>
      </c>
      <c r="O101" s="4">
        <f>SUM(N98:N100)</f>
        <v>358200</v>
      </c>
      <c r="P101" s="4"/>
      <c r="Q101" s="4"/>
      <c r="R101" s="4"/>
      <c r="S101" s="6"/>
      <c r="T101" s="11"/>
      <c r="U101" s="6"/>
      <c r="V101" s="6"/>
      <c r="W101" s="6"/>
      <c r="X101" s="4"/>
      <c r="Y101" s="4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12.75" customHeight="1" x14ac:dyDescent="0.2">
      <c r="A102" s="27"/>
      <c r="B102" s="27"/>
      <c r="C102" s="2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2"/>
      <c r="O102" s="4"/>
      <c r="P102" s="4"/>
      <c r="Q102" s="4"/>
      <c r="R102" s="4"/>
      <c r="S102" s="6"/>
      <c r="T102" s="11"/>
      <c r="U102" s="6"/>
      <c r="V102" s="6"/>
      <c r="W102" s="6"/>
      <c r="X102" s="4"/>
      <c r="Y102" s="4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12.75" customHeight="1" x14ac:dyDescent="0.2">
      <c r="A103" s="48"/>
      <c r="B103" s="48"/>
      <c r="C103" s="4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4"/>
      <c r="P103" s="4"/>
      <c r="Q103" s="4"/>
      <c r="R103" s="4"/>
      <c r="S103" s="6"/>
      <c r="T103" s="11"/>
      <c r="U103" s="6"/>
      <c r="V103" s="6"/>
      <c r="W103" s="6"/>
      <c r="X103" s="4"/>
      <c r="Y103" s="4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12.75" customHeight="1" x14ac:dyDescent="0.2">
      <c r="A104" s="27" t="s">
        <v>99</v>
      </c>
      <c r="B104" s="27"/>
      <c r="C104" s="2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2"/>
      <c r="O104" s="4"/>
      <c r="P104" s="4"/>
      <c r="Q104" s="4"/>
      <c r="R104" s="5"/>
      <c r="S104" s="6"/>
      <c r="T104" s="6"/>
      <c r="U104" s="6"/>
      <c r="V104" s="6"/>
      <c r="W104" s="6"/>
      <c r="X104" s="5"/>
      <c r="Y104" s="5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12.75" customHeight="1" x14ac:dyDescent="0.2">
      <c r="A105" s="43" t="s">
        <v>100</v>
      </c>
      <c r="B105" s="49">
        <v>25</v>
      </c>
      <c r="C105" s="49">
        <v>25</v>
      </c>
      <c r="D105" s="7">
        <v>25</v>
      </c>
      <c r="E105" s="7">
        <v>25</v>
      </c>
      <c r="F105" s="7">
        <v>25</v>
      </c>
      <c r="G105" s="7">
        <v>25</v>
      </c>
      <c r="H105" s="7">
        <v>25</v>
      </c>
      <c r="I105" s="7">
        <v>25</v>
      </c>
      <c r="J105" s="7">
        <v>25</v>
      </c>
      <c r="K105" s="7">
        <v>25</v>
      </c>
      <c r="L105" s="7">
        <v>25</v>
      </c>
      <c r="M105" s="7">
        <v>25</v>
      </c>
      <c r="N105" s="12">
        <f t="shared" ref="N105:N107" si="29">SUM(B105:M105)</f>
        <v>300</v>
      </c>
      <c r="O105" s="4"/>
      <c r="P105" s="4"/>
      <c r="Q105" s="4"/>
      <c r="R105" s="5"/>
      <c r="S105" s="6"/>
      <c r="T105" s="6"/>
      <c r="U105" s="6"/>
      <c r="V105" s="6"/>
      <c r="W105" s="6"/>
      <c r="X105" s="5"/>
      <c r="Y105" s="5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12.75" customHeight="1" x14ac:dyDescent="0.2">
      <c r="A106" s="43" t="s">
        <v>101</v>
      </c>
      <c r="B106" s="27">
        <v>525</v>
      </c>
      <c r="C106" s="27">
        <v>525</v>
      </c>
      <c r="D106" s="4">
        <v>525</v>
      </c>
      <c r="E106" s="4">
        <v>525</v>
      </c>
      <c r="F106" s="4">
        <v>525</v>
      </c>
      <c r="G106" s="4">
        <v>525</v>
      </c>
      <c r="H106" s="4">
        <v>525</v>
      </c>
      <c r="I106" s="4">
        <v>525</v>
      </c>
      <c r="J106" s="4">
        <v>525</v>
      </c>
      <c r="K106" s="4">
        <v>525</v>
      </c>
      <c r="L106" s="4">
        <v>525</v>
      </c>
      <c r="M106" s="4">
        <v>525</v>
      </c>
      <c r="N106" s="12">
        <f t="shared" si="29"/>
        <v>6300</v>
      </c>
      <c r="O106" s="4"/>
      <c r="P106" s="4"/>
      <c r="Q106" s="4"/>
      <c r="R106" s="5"/>
      <c r="S106" s="6"/>
      <c r="T106" s="6"/>
      <c r="U106" s="6"/>
      <c r="V106" s="6"/>
      <c r="W106" s="6"/>
      <c r="X106" s="5"/>
      <c r="Y106" s="5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12.75" customHeight="1" x14ac:dyDescent="0.2">
      <c r="A107" s="47" t="s">
        <v>102</v>
      </c>
      <c r="B107" s="47">
        <f t="shared" ref="B107:M107" si="30">SUM(B104:B106)</f>
        <v>550</v>
      </c>
      <c r="C107" s="47">
        <f t="shared" si="30"/>
        <v>550</v>
      </c>
      <c r="D107" s="30">
        <f t="shared" si="30"/>
        <v>550</v>
      </c>
      <c r="E107" s="30">
        <f t="shared" si="30"/>
        <v>550</v>
      </c>
      <c r="F107" s="30">
        <f t="shared" si="30"/>
        <v>550</v>
      </c>
      <c r="G107" s="30">
        <f t="shared" si="30"/>
        <v>550</v>
      </c>
      <c r="H107" s="30">
        <f t="shared" si="30"/>
        <v>550</v>
      </c>
      <c r="I107" s="30">
        <f t="shared" si="30"/>
        <v>550</v>
      </c>
      <c r="J107" s="30">
        <f t="shared" si="30"/>
        <v>550</v>
      </c>
      <c r="K107" s="30">
        <f t="shared" si="30"/>
        <v>550</v>
      </c>
      <c r="L107" s="30">
        <f t="shared" si="30"/>
        <v>550</v>
      </c>
      <c r="M107" s="30">
        <f t="shared" si="30"/>
        <v>550</v>
      </c>
      <c r="N107" s="33">
        <f t="shared" si="29"/>
        <v>6600</v>
      </c>
      <c r="O107" s="4">
        <f>SUM(N104:N106)</f>
        <v>6600</v>
      </c>
      <c r="P107" s="4"/>
      <c r="Q107" s="4"/>
      <c r="R107" s="4"/>
      <c r="S107" s="6"/>
      <c r="T107" s="11"/>
      <c r="U107" s="6"/>
      <c r="V107" s="6"/>
      <c r="W107" s="6"/>
      <c r="X107" s="4"/>
      <c r="Y107" s="4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12.75" customHeight="1" x14ac:dyDescent="0.2">
      <c r="A108" s="48"/>
      <c r="B108" s="48"/>
      <c r="C108" s="4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4"/>
      <c r="P108" s="4"/>
      <c r="Q108" s="4"/>
      <c r="R108" s="4"/>
      <c r="S108" s="6"/>
      <c r="T108" s="11"/>
      <c r="U108" s="6"/>
      <c r="V108" s="6"/>
      <c r="W108" s="6"/>
      <c r="X108" s="4"/>
      <c r="Y108" s="4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12.75" customHeight="1" x14ac:dyDescent="0.2">
      <c r="A109" s="27" t="s">
        <v>103</v>
      </c>
      <c r="B109" s="49"/>
      <c r="C109" s="4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2"/>
      <c r="O109" s="4"/>
      <c r="P109" s="4"/>
      <c r="Q109" s="4"/>
      <c r="R109" s="5"/>
      <c r="S109" s="6"/>
      <c r="T109" s="6"/>
      <c r="U109" s="6"/>
      <c r="V109" s="6"/>
      <c r="W109" s="6"/>
      <c r="X109" s="5"/>
      <c r="Y109" s="5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12.75" customHeight="1" x14ac:dyDescent="0.2">
      <c r="A110" s="43" t="s">
        <v>104</v>
      </c>
      <c r="B110" s="49">
        <v>10500</v>
      </c>
      <c r="C110" s="49">
        <v>10500</v>
      </c>
      <c r="D110" s="7">
        <v>10500</v>
      </c>
      <c r="E110" s="7">
        <v>10500</v>
      </c>
      <c r="F110" s="7">
        <v>10500</v>
      </c>
      <c r="G110" s="7">
        <v>10500</v>
      </c>
      <c r="H110" s="7">
        <v>10500</v>
      </c>
      <c r="I110" s="7">
        <v>10500</v>
      </c>
      <c r="J110" s="7">
        <v>10500</v>
      </c>
      <c r="K110" s="7">
        <v>10500</v>
      </c>
      <c r="L110" s="7">
        <v>10500</v>
      </c>
      <c r="M110" s="7">
        <v>10500</v>
      </c>
      <c r="N110" s="12">
        <f t="shared" ref="N110:N117" si="31">SUM(B110:M110)</f>
        <v>126000</v>
      </c>
      <c r="O110" s="4"/>
      <c r="P110" s="4"/>
      <c r="Q110" s="4"/>
      <c r="R110" s="5" t="s">
        <v>105</v>
      </c>
      <c r="S110" s="6"/>
      <c r="T110" s="6"/>
      <c r="U110" s="6"/>
      <c r="V110" s="6"/>
      <c r="W110" s="6"/>
      <c r="X110" s="5"/>
      <c r="Y110" s="5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12.75" customHeight="1" x14ac:dyDescent="0.2">
      <c r="A111" s="43" t="s">
        <v>106</v>
      </c>
      <c r="B111" s="49"/>
      <c r="C111" s="49">
        <v>10000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2">
        <f t="shared" si="31"/>
        <v>10000</v>
      </c>
      <c r="O111" s="4"/>
      <c r="P111" s="4"/>
      <c r="Q111" s="4"/>
      <c r="R111" s="5"/>
      <c r="S111" s="6"/>
      <c r="T111" s="6"/>
      <c r="U111" s="6"/>
      <c r="V111" s="6"/>
      <c r="W111" s="6"/>
      <c r="X111" s="5"/>
      <c r="Y111" s="5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12.75" customHeight="1" x14ac:dyDescent="0.2">
      <c r="A112" s="43" t="s">
        <v>107</v>
      </c>
      <c r="B112" s="49"/>
      <c r="C112" s="49"/>
      <c r="D112" s="7">
        <v>1000</v>
      </c>
      <c r="E112" s="7">
        <v>1000</v>
      </c>
      <c r="F112" s="7">
        <v>1000</v>
      </c>
      <c r="G112" s="7">
        <v>1000</v>
      </c>
      <c r="H112" s="7">
        <v>1000</v>
      </c>
      <c r="I112" s="7"/>
      <c r="J112" s="7"/>
      <c r="K112" s="7"/>
      <c r="L112" s="7"/>
      <c r="M112" s="7"/>
      <c r="N112" s="12">
        <f t="shared" si="31"/>
        <v>5000</v>
      </c>
      <c r="O112" s="4"/>
      <c r="P112" s="4"/>
      <c r="Q112" s="4"/>
      <c r="R112" s="5"/>
      <c r="S112" s="6"/>
      <c r="T112" s="6"/>
      <c r="U112" s="6"/>
      <c r="V112" s="6"/>
      <c r="W112" s="6"/>
      <c r="X112" s="5"/>
      <c r="Y112" s="5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12.75" customHeight="1" x14ac:dyDescent="0.2">
      <c r="A113" s="43" t="s">
        <v>108</v>
      </c>
      <c r="B113" s="49">
        <v>100</v>
      </c>
      <c r="C113" s="49">
        <v>100</v>
      </c>
      <c r="D113" s="7">
        <v>100</v>
      </c>
      <c r="E113" s="7">
        <v>100</v>
      </c>
      <c r="F113" s="7">
        <v>100</v>
      </c>
      <c r="G113" s="7">
        <v>100</v>
      </c>
      <c r="H113" s="7">
        <v>100</v>
      </c>
      <c r="I113" s="7">
        <v>100</v>
      </c>
      <c r="J113" s="7">
        <v>100</v>
      </c>
      <c r="K113" s="7">
        <v>100</v>
      </c>
      <c r="L113" s="7">
        <v>100</v>
      </c>
      <c r="M113" s="7">
        <v>10000</v>
      </c>
      <c r="N113" s="12">
        <f t="shared" si="31"/>
        <v>11100</v>
      </c>
      <c r="O113" s="4"/>
      <c r="P113" s="4"/>
      <c r="Q113" s="4"/>
      <c r="R113" s="5"/>
      <c r="S113" s="6"/>
      <c r="T113" s="6"/>
      <c r="U113" s="6"/>
      <c r="V113" s="6"/>
      <c r="W113" s="6"/>
      <c r="X113" s="5"/>
      <c r="Y113" s="5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12.75" customHeight="1" x14ac:dyDescent="0.2">
      <c r="A114" s="43" t="s">
        <v>109</v>
      </c>
      <c r="B114" s="27">
        <v>5000</v>
      </c>
      <c r="C114" s="27">
        <v>2500</v>
      </c>
      <c r="D114" s="4">
        <v>2500</v>
      </c>
      <c r="E114" s="4">
        <v>1000</v>
      </c>
      <c r="F114" s="4">
        <v>1000</v>
      </c>
      <c r="G114" s="4">
        <v>30000</v>
      </c>
      <c r="H114" s="4">
        <v>1000</v>
      </c>
      <c r="I114" s="4">
        <v>1000</v>
      </c>
      <c r="J114" s="4">
        <v>1000</v>
      </c>
      <c r="K114" s="4">
        <v>1000</v>
      </c>
      <c r="L114" s="4">
        <v>1000</v>
      </c>
      <c r="M114" s="4">
        <v>1000</v>
      </c>
      <c r="N114" s="12">
        <f t="shared" si="31"/>
        <v>48000</v>
      </c>
      <c r="O114" s="4"/>
      <c r="P114" s="4"/>
      <c r="Q114" s="4"/>
      <c r="R114" s="5"/>
      <c r="S114" s="6"/>
      <c r="T114" s="6"/>
      <c r="U114" s="6"/>
      <c r="V114" s="6"/>
      <c r="W114" s="6"/>
      <c r="X114" s="5"/>
      <c r="Y114" s="5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12.75" customHeight="1" x14ac:dyDescent="0.2">
      <c r="A115" s="43" t="s">
        <v>110</v>
      </c>
      <c r="B115" s="27">
        <v>30000</v>
      </c>
      <c r="C115" s="27">
        <v>434</v>
      </c>
      <c r="D115" s="4">
        <v>434</v>
      </c>
      <c r="E115" s="4">
        <v>434</v>
      </c>
      <c r="F115" s="4">
        <v>434</v>
      </c>
      <c r="G115" s="4">
        <v>434</v>
      </c>
      <c r="H115" s="4">
        <v>434</v>
      </c>
      <c r="I115" s="4">
        <v>434</v>
      </c>
      <c r="J115" s="4">
        <v>434</v>
      </c>
      <c r="K115" s="4">
        <v>434</v>
      </c>
      <c r="L115" s="4">
        <v>434</v>
      </c>
      <c r="M115" s="4">
        <v>434</v>
      </c>
      <c r="N115" s="12">
        <f t="shared" si="31"/>
        <v>34774</v>
      </c>
      <c r="O115" s="4"/>
      <c r="P115" s="4"/>
      <c r="Q115" s="4"/>
      <c r="R115" s="5"/>
      <c r="S115" s="6"/>
      <c r="T115" s="6"/>
      <c r="U115" s="6"/>
      <c r="V115" s="6"/>
      <c r="W115" s="6"/>
      <c r="X115" s="5"/>
      <c r="Y115" s="5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12.75" customHeight="1" x14ac:dyDescent="0.2">
      <c r="A116" s="50">
        <v>10.6</v>
      </c>
      <c r="B116" s="4">
        <f t="shared" ref="B116:M116" si="32">$R$116</f>
        <v>0</v>
      </c>
      <c r="C116" s="4">
        <f t="shared" si="32"/>
        <v>0</v>
      </c>
      <c r="D116" s="4">
        <f t="shared" si="32"/>
        <v>0</v>
      </c>
      <c r="E116" s="4">
        <f t="shared" si="32"/>
        <v>0</v>
      </c>
      <c r="F116" s="4">
        <f t="shared" si="32"/>
        <v>0</v>
      </c>
      <c r="G116" s="4">
        <f t="shared" si="32"/>
        <v>0</v>
      </c>
      <c r="H116" s="4">
        <f t="shared" si="32"/>
        <v>0</v>
      </c>
      <c r="I116" s="4">
        <f t="shared" si="32"/>
        <v>0</v>
      </c>
      <c r="J116" s="4">
        <f t="shared" si="32"/>
        <v>0</v>
      </c>
      <c r="K116" s="4">
        <f t="shared" si="32"/>
        <v>0</v>
      </c>
      <c r="L116" s="4">
        <f t="shared" si="32"/>
        <v>0</v>
      </c>
      <c r="M116" s="4">
        <f t="shared" si="32"/>
        <v>0</v>
      </c>
      <c r="N116" s="12">
        <f t="shared" si="31"/>
        <v>0</v>
      </c>
      <c r="O116" s="4"/>
      <c r="P116" s="4"/>
      <c r="Q116" s="4"/>
      <c r="R116" s="5"/>
      <c r="S116" s="6"/>
      <c r="T116" s="6"/>
      <c r="U116" s="6"/>
      <c r="V116" s="6"/>
      <c r="W116" s="6"/>
      <c r="X116" s="5"/>
      <c r="Y116" s="7"/>
      <c r="Z116" s="7"/>
      <c r="AA116" s="5"/>
      <c r="AB116" s="7"/>
      <c r="AC116" s="7"/>
      <c r="AD116" s="7"/>
      <c r="AE116" s="7"/>
      <c r="AF116" s="7"/>
      <c r="AG116" s="7"/>
      <c r="AH116" s="7"/>
      <c r="AI116" s="7"/>
    </row>
    <row r="117" spans="1:35" ht="12.75" customHeight="1" x14ac:dyDescent="0.2">
      <c r="A117" s="30" t="s">
        <v>111</v>
      </c>
      <c r="B117" s="30">
        <f t="shared" ref="B117:M117" si="33">SUM(B109:B116)</f>
        <v>45600</v>
      </c>
      <c r="C117" s="30">
        <f t="shared" si="33"/>
        <v>23534</v>
      </c>
      <c r="D117" s="30">
        <f t="shared" si="33"/>
        <v>14534</v>
      </c>
      <c r="E117" s="30">
        <f t="shared" si="33"/>
        <v>13034</v>
      </c>
      <c r="F117" s="30">
        <f t="shared" si="33"/>
        <v>13034</v>
      </c>
      <c r="G117" s="30">
        <f t="shared" si="33"/>
        <v>42034</v>
      </c>
      <c r="H117" s="30">
        <f t="shared" si="33"/>
        <v>13034</v>
      </c>
      <c r="I117" s="30">
        <f t="shared" si="33"/>
        <v>12034</v>
      </c>
      <c r="J117" s="30">
        <f t="shared" si="33"/>
        <v>12034</v>
      </c>
      <c r="K117" s="30">
        <f t="shared" si="33"/>
        <v>12034</v>
      </c>
      <c r="L117" s="30">
        <f t="shared" si="33"/>
        <v>12034</v>
      </c>
      <c r="M117" s="30">
        <f t="shared" si="33"/>
        <v>21934</v>
      </c>
      <c r="N117" s="33">
        <f t="shared" si="31"/>
        <v>234874</v>
      </c>
      <c r="O117" s="4">
        <f>SUM(N109:N116)</f>
        <v>234874</v>
      </c>
      <c r="P117" s="4"/>
      <c r="Q117" s="4"/>
      <c r="R117" s="4"/>
      <c r="S117" s="6"/>
      <c r="T117" s="11"/>
      <c r="U117" s="6"/>
      <c r="V117" s="6"/>
      <c r="W117" s="6"/>
      <c r="X117" s="4"/>
      <c r="Y117" s="4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12"/>
      <c r="O118" s="4"/>
      <c r="P118" s="4"/>
      <c r="Q118" s="4"/>
      <c r="R118" s="5"/>
      <c r="S118" s="6"/>
      <c r="T118" s="6"/>
      <c r="U118" s="6"/>
      <c r="V118" s="6"/>
      <c r="W118" s="6"/>
      <c r="X118" s="5"/>
      <c r="Y118" s="5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12" customHeight="1" x14ac:dyDescent="0.2">
      <c r="A119" s="4" t="s">
        <v>112</v>
      </c>
      <c r="B119" s="4">
        <v>100</v>
      </c>
      <c r="C119" s="4">
        <v>100</v>
      </c>
      <c r="D119" s="4">
        <v>100</v>
      </c>
      <c r="E119" s="4">
        <v>100</v>
      </c>
      <c r="F119" s="4">
        <v>100</v>
      </c>
      <c r="G119" s="4">
        <v>100</v>
      </c>
      <c r="H119" s="4">
        <v>100</v>
      </c>
      <c r="I119" s="4">
        <v>100</v>
      </c>
      <c r="J119" s="4">
        <v>100</v>
      </c>
      <c r="K119" s="4">
        <v>100</v>
      </c>
      <c r="L119" s="4">
        <v>100</v>
      </c>
      <c r="M119" s="4">
        <v>100</v>
      </c>
      <c r="N119" s="12">
        <f t="shared" ref="N119:N121" si="34">SUM(B119:M119)</f>
        <v>1200</v>
      </c>
      <c r="O119" s="4"/>
      <c r="P119" s="4"/>
      <c r="Q119" s="4"/>
      <c r="R119" s="5"/>
      <c r="S119" s="6"/>
      <c r="T119" s="6"/>
      <c r="U119" s="6"/>
      <c r="V119" s="6"/>
      <c r="W119" s="6"/>
      <c r="X119" s="5"/>
      <c r="Y119" s="5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12.75" customHeight="1" x14ac:dyDescent="0.2">
      <c r="A120" s="45" t="s">
        <v>113</v>
      </c>
      <c r="B120" s="4">
        <v>1250</v>
      </c>
      <c r="C120" s="4">
        <v>1250</v>
      </c>
      <c r="D120" s="4">
        <v>1250</v>
      </c>
      <c r="E120" s="4">
        <v>1250</v>
      </c>
      <c r="F120" s="4">
        <v>1250</v>
      </c>
      <c r="G120" s="4">
        <v>1250</v>
      </c>
      <c r="H120" s="4">
        <v>1250</v>
      </c>
      <c r="I120" s="4">
        <v>1250</v>
      </c>
      <c r="J120" s="4">
        <v>1250</v>
      </c>
      <c r="K120" s="4">
        <v>1250</v>
      </c>
      <c r="L120" s="4">
        <v>1250</v>
      </c>
      <c r="M120" s="4">
        <v>1250</v>
      </c>
      <c r="N120" s="12">
        <f t="shared" si="34"/>
        <v>15000</v>
      </c>
      <c r="O120" s="4"/>
      <c r="P120" s="4"/>
      <c r="Q120" s="4"/>
      <c r="R120" s="5"/>
      <c r="S120" s="6"/>
      <c r="T120" s="6"/>
      <c r="U120" s="6"/>
      <c r="V120" s="6"/>
      <c r="W120" s="6"/>
      <c r="X120" s="5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12.75" customHeight="1" x14ac:dyDescent="0.2">
      <c r="A121" s="30" t="s">
        <v>114</v>
      </c>
      <c r="B121" s="30">
        <f t="shared" ref="B121:M121" si="35">SUM(B119:B120)</f>
        <v>1350</v>
      </c>
      <c r="C121" s="30">
        <f t="shared" si="35"/>
        <v>1350</v>
      </c>
      <c r="D121" s="30">
        <f t="shared" si="35"/>
        <v>1350</v>
      </c>
      <c r="E121" s="30">
        <f t="shared" si="35"/>
        <v>1350</v>
      </c>
      <c r="F121" s="30">
        <f t="shared" si="35"/>
        <v>1350</v>
      </c>
      <c r="G121" s="30">
        <f t="shared" si="35"/>
        <v>1350</v>
      </c>
      <c r="H121" s="30">
        <f t="shared" si="35"/>
        <v>1350</v>
      </c>
      <c r="I121" s="30">
        <f t="shared" si="35"/>
        <v>1350</v>
      </c>
      <c r="J121" s="30">
        <f t="shared" si="35"/>
        <v>1350</v>
      </c>
      <c r="K121" s="30">
        <f t="shared" si="35"/>
        <v>1350</v>
      </c>
      <c r="L121" s="30">
        <f t="shared" si="35"/>
        <v>1350</v>
      </c>
      <c r="M121" s="30">
        <f t="shared" si="35"/>
        <v>1350</v>
      </c>
      <c r="N121" s="33">
        <f t="shared" si="34"/>
        <v>16200</v>
      </c>
      <c r="O121" s="4">
        <f>SUM(N119:N120)</f>
        <v>16200</v>
      </c>
      <c r="P121" s="4"/>
      <c r="Q121" s="5"/>
      <c r="R121" s="4"/>
      <c r="S121" s="6"/>
      <c r="T121" s="11"/>
      <c r="U121" s="6"/>
      <c r="V121" s="6"/>
      <c r="W121" s="6"/>
      <c r="X121" s="4"/>
      <c r="Y121" s="4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4"/>
      <c r="P122" s="4"/>
      <c r="Q122" s="4"/>
      <c r="R122" s="4"/>
      <c r="S122" s="6"/>
      <c r="T122" s="11"/>
      <c r="U122" s="6"/>
      <c r="V122" s="6"/>
      <c r="W122" s="6"/>
      <c r="X122" s="4"/>
      <c r="Y122" s="4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12.75" customHeight="1" x14ac:dyDescent="0.2">
      <c r="A123" s="14" t="s">
        <v>115</v>
      </c>
      <c r="B123" s="14">
        <f>+B121+B117+B107+B96+B87+B101</f>
        <v>256322.30333333334</v>
      </c>
      <c r="C123" s="14">
        <f t="shared" ref="C123:M123" si="36">C121+C117+C107+C101+C96+C87</f>
        <v>261256.30333333334</v>
      </c>
      <c r="D123" s="14">
        <f t="shared" si="36"/>
        <v>252256.30333333334</v>
      </c>
      <c r="E123" s="14">
        <f t="shared" si="36"/>
        <v>250756.30333333334</v>
      </c>
      <c r="F123" s="14">
        <f t="shared" si="36"/>
        <v>250756.30333333334</v>
      </c>
      <c r="G123" s="14">
        <f t="shared" si="36"/>
        <v>279756.30333333334</v>
      </c>
      <c r="H123" s="14">
        <f t="shared" si="36"/>
        <v>250756.30333333334</v>
      </c>
      <c r="I123" s="14">
        <f t="shared" si="36"/>
        <v>249756.30333333334</v>
      </c>
      <c r="J123" s="14">
        <f t="shared" si="36"/>
        <v>249756.30333333334</v>
      </c>
      <c r="K123" s="14">
        <f t="shared" si="36"/>
        <v>249756.30333333334</v>
      </c>
      <c r="L123" s="14">
        <f t="shared" si="36"/>
        <v>249756.30333333334</v>
      </c>
      <c r="M123" s="14">
        <f t="shared" si="36"/>
        <v>259656.30333333334</v>
      </c>
      <c r="N123" s="15">
        <f>SUM(B123:M123)</f>
        <v>3060541.6399999992</v>
      </c>
      <c r="O123" s="11">
        <f>O121+O117+O107+O101+O96+O87</f>
        <v>3060541.6399999997</v>
      </c>
      <c r="P123" s="11"/>
      <c r="Q123" s="4"/>
      <c r="R123" s="4"/>
      <c r="S123" s="6"/>
      <c r="T123" s="11"/>
      <c r="U123" s="6"/>
      <c r="V123" s="6"/>
      <c r="W123" s="6"/>
      <c r="X123" s="4"/>
      <c r="Y123" s="4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4"/>
      <c r="P124" s="4"/>
      <c r="Q124" s="4"/>
      <c r="R124" s="5"/>
      <c r="S124" s="6"/>
      <c r="T124" s="6"/>
      <c r="U124" s="6"/>
      <c r="V124" s="6"/>
      <c r="W124" s="6"/>
      <c r="X124" s="5"/>
      <c r="Y124" s="5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12.75" customHeight="1" x14ac:dyDescent="0.2">
      <c r="A125" s="4" t="s">
        <v>116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12"/>
      <c r="O125" s="4"/>
      <c r="P125" s="4"/>
      <c r="Q125" s="4"/>
      <c r="R125" s="5"/>
      <c r="S125" s="6"/>
      <c r="T125" s="6"/>
      <c r="U125" s="6"/>
      <c r="V125" s="6"/>
      <c r="W125" s="6"/>
      <c r="X125" s="5"/>
      <c r="Y125" s="5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12.75" customHeight="1" x14ac:dyDescent="0.2">
      <c r="A126" s="27" t="s">
        <v>117</v>
      </c>
      <c r="B126" s="4">
        <v>5616</v>
      </c>
      <c r="C126" s="4">
        <f t="shared" ref="C126:M130" si="37">B126</f>
        <v>5616</v>
      </c>
      <c r="D126" s="4">
        <f t="shared" si="37"/>
        <v>5616</v>
      </c>
      <c r="E126" s="4">
        <f t="shared" si="37"/>
        <v>5616</v>
      </c>
      <c r="F126" s="4">
        <v>5616</v>
      </c>
      <c r="G126" s="4">
        <f t="shared" ref="G126:M126" si="38">F126</f>
        <v>5616</v>
      </c>
      <c r="H126" s="4">
        <f t="shared" si="38"/>
        <v>5616</v>
      </c>
      <c r="I126" s="4">
        <f t="shared" si="38"/>
        <v>5616</v>
      </c>
      <c r="J126" s="4">
        <f t="shared" si="38"/>
        <v>5616</v>
      </c>
      <c r="K126" s="4">
        <f t="shared" si="38"/>
        <v>5616</v>
      </c>
      <c r="L126" s="4">
        <f t="shared" si="38"/>
        <v>5616</v>
      </c>
      <c r="M126" s="4">
        <f t="shared" si="38"/>
        <v>5616</v>
      </c>
      <c r="N126" s="12">
        <f t="shared" ref="N126:N131" si="39">SUM(B126:M126)</f>
        <v>67392</v>
      </c>
      <c r="O126" s="4"/>
      <c r="P126" s="4"/>
      <c r="Q126" s="4"/>
      <c r="R126" s="5"/>
      <c r="S126" s="6"/>
      <c r="T126" s="6"/>
      <c r="U126" s="6"/>
      <c r="V126" s="6"/>
      <c r="W126" s="6"/>
      <c r="X126" s="5"/>
      <c r="Y126" s="5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12.75" customHeight="1" x14ac:dyDescent="0.2">
      <c r="A127" s="43" t="s">
        <v>118</v>
      </c>
      <c r="B127" s="4">
        <v>900</v>
      </c>
      <c r="C127" s="4">
        <f t="shared" si="37"/>
        <v>900</v>
      </c>
      <c r="D127" s="4">
        <f t="shared" si="37"/>
        <v>900</v>
      </c>
      <c r="E127" s="4">
        <f t="shared" si="37"/>
        <v>900</v>
      </c>
      <c r="F127" s="4">
        <f t="shared" si="37"/>
        <v>900</v>
      </c>
      <c r="G127" s="4">
        <f t="shared" si="37"/>
        <v>900</v>
      </c>
      <c r="H127" s="4">
        <f t="shared" si="37"/>
        <v>900</v>
      </c>
      <c r="I127" s="4">
        <f t="shared" si="37"/>
        <v>900</v>
      </c>
      <c r="J127" s="4">
        <f t="shared" si="37"/>
        <v>900</v>
      </c>
      <c r="K127" s="4">
        <f t="shared" si="37"/>
        <v>900</v>
      </c>
      <c r="L127" s="4">
        <f t="shared" si="37"/>
        <v>900</v>
      </c>
      <c r="M127" s="4">
        <f t="shared" si="37"/>
        <v>900</v>
      </c>
      <c r="N127" s="12">
        <f t="shared" si="39"/>
        <v>10800</v>
      </c>
      <c r="O127" s="4"/>
      <c r="P127" s="51"/>
      <c r="Q127" s="4"/>
      <c r="R127" s="4"/>
      <c r="S127" s="6"/>
      <c r="T127" s="11"/>
      <c r="U127" s="6"/>
      <c r="V127" s="6"/>
      <c r="W127" s="6"/>
      <c r="X127" s="4"/>
      <c r="Y127" s="5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12.75" customHeight="1" x14ac:dyDescent="0.2">
      <c r="A128" s="43" t="s">
        <v>119</v>
      </c>
      <c r="B128" s="4">
        <v>4949.99</v>
      </c>
      <c r="C128" s="4">
        <f t="shared" si="37"/>
        <v>4949.99</v>
      </c>
      <c r="D128" s="4">
        <f t="shared" si="37"/>
        <v>4949.99</v>
      </c>
      <c r="E128" s="4">
        <f t="shared" si="37"/>
        <v>4949.99</v>
      </c>
      <c r="F128" s="4">
        <f t="shared" si="37"/>
        <v>4949.99</v>
      </c>
      <c r="G128" s="4">
        <f t="shared" si="37"/>
        <v>4949.99</v>
      </c>
      <c r="H128" s="4">
        <f t="shared" si="37"/>
        <v>4949.99</v>
      </c>
      <c r="I128" s="4">
        <f t="shared" si="37"/>
        <v>4949.99</v>
      </c>
      <c r="J128" s="4">
        <f t="shared" si="37"/>
        <v>4949.99</v>
      </c>
      <c r="K128" s="4">
        <f t="shared" si="37"/>
        <v>4949.99</v>
      </c>
      <c r="L128" s="4">
        <f t="shared" si="37"/>
        <v>4949.99</v>
      </c>
      <c r="M128" s="4">
        <f t="shared" si="37"/>
        <v>4949.99</v>
      </c>
      <c r="N128" s="12">
        <f t="shared" si="39"/>
        <v>59399.879999999983</v>
      </c>
      <c r="O128" s="4"/>
      <c r="P128" s="51"/>
      <c r="Q128" s="4"/>
      <c r="R128" s="4"/>
      <c r="S128" s="6"/>
      <c r="T128" s="11"/>
      <c r="U128" s="6"/>
      <c r="V128" s="6"/>
      <c r="W128" s="6"/>
      <c r="X128" s="4"/>
      <c r="Y128" s="5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12.75" customHeight="1" x14ac:dyDescent="0.2">
      <c r="A129" s="43" t="s">
        <v>120</v>
      </c>
      <c r="B129" s="4">
        <v>1800</v>
      </c>
      <c r="C129" s="4">
        <f t="shared" si="37"/>
        <v>1800</v>
      </c>
      <c r="D129" s="4">
        <f t="shared" si="37"/>
        <v>1800</v>
      </c>
      <c r="E129" s="4">
        <f t="shared" si="37"/>
        <v>1800</v>
      </c>
      <c r="F129" s="4">
        <f t="shared" si="37"/>
        <v>1800</v>
      </c>
      <c r="G129" s="4">
        <f t="shared" si="37"/>
        <v>1800</v>
      </c>
      <c r="H129" s="4">
        <f t="shared" si="37"/>
        <v>1800</v>
      </c>
      <c r="I129" s="4">
        <f t="shared" si="37"/>
        <v>1800</v>
      </c>
      <c r="J129" s="4">
        <f t="shared" si="37"/>
        <v>1800</v>
      </c>
      <c r="K129" s="4">
        <f t="shared" si="37"/>
        <v>1800</v>
      </c>
      <c r="L129" s="4">
        <f t="shared" si="37"/>
        <v>1800</v>
      </c>
      <c r="M129" s="4">
        <f t="shared" si="37"/>
        <v>1800</v>
      </c>
      <c r="N129" s="12">
        <f t="shared" si="39"/>
        <v>21600</v>
      </c>
      <c r="O129" s="4"/>
      <c r="P129" s="44"/>
      <c r="Q129" s="4"/>
      <c r="R129" s="4"/>
      <c r="S129" s="6"/>
      <c r="T129" s="11"/>
      <c r="U129" s="6"/>
      <c r="V129" s="6"/>
      <c r="W129" s="6"/>
      <c r="X129" s="4"/>
      <c r="Y129" s="5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12.75" customHeight="1" x14ac:dyDescent="0.2">
      <c r="A130" s="43" t="s">
        <v>121</v>
      </c>
      <c r="B130" s="4">
        <v>3744</v>
      </c>
      <c r="C130" s="4">
        <f t="shared" si="37"/>
        <v>3744</v>
      </c>
      <c r="D130" s="4">
        <f t="shared" si="37"/>
        <v>3744</v>
      </c>
      <c r="E130" s="4">
        <f t="shared" si="37"/>
        <v>3744</v>
      </c>
      <c r="F130" s="4">
        <f t="shared" si="37"/>
        <v>3744</v>
      </c>
      <c r="G130" s="4">
        <f t="shared" si="37"/>
        <v>3744</v>
      </c>
      <c r="H130" s="4">
        <f t="shared" si="37"/>
        <v>3744</v>
      </c>
      <c r="I130" s="4">
        <f t="shared" si="37"/>
        <v>3744</v>
      </c>
      <c r="J130" s="4">
        <f t="shared" si="37"/>
        <v>3744</v>
      </c>
      <c r="K130" s="4">
        <f t="shared" si="37"/>
        <v>3744</v>
      </c>
      <c r="L130" s="4">
        <f t="shared" si="37"/>
        <v>3744</v>
      </c>
      <c r="M130" s="4">
        <f t="shared" si="37"/>
        <v>3744</v>
      </c>
      <c r="N130" s="12">
        <f t="shared" si="39"/>
        <v>44928</v>
      </c>
      <c r="O130" s="4"/>
      <c r="P130" s="4"/>
      <c r="Q130" s="4"/>
      <c r="R130" s="4"/>
      <c r="S130" s="6"/>
      <c r="T130" s="11"/>
      <c r="U130" s="6"/>
      <c r="V130" s="6"/>
      <c r="W130" s="6"/>
      <c r="X130" s="4"/>
      <c r="Y130" s="5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12.75" customHeight="1" x14ac:dyDescent="0.2">
      <c r="A131" s="47" t="s">
        <v>122</v>
      </c>
      <c r="B131" s="30">
        <f t="shared" ref="B131:M131" si="40">SUM(B126:B130)</f>
        <v>17009.989999999998</v>
      </c>
      <c r="C131" s="30">
        <f t="shared" si="40"/>
        <v>17009.989999999998</v>
      </c>
      <c r="D131" s="30">
        <f t="shared" si="40"/>
        <v>17009.989999999998</v>
      </c>
      <c r="E131" s="30">
        <f t="shared" si="40"/>
        <v>17009.989999999998</v>
      </c>
      <c r="F131" s="30">
        <f t="shared" si="40"/>
        <v>17009.989999999998</v>
      </c>
      <c r="G131" s="30">
        <f t="shared" si="40"/>
        <v>17009.989999999998</v>
      </c>
      <c r="H131" s="30">
        <f t="shared" si="40"/>
        <v>17009.989999999998</v>
      </c>
      <c r="I131" s="30">
        <f t="shared" si="40"/>
        <v>17009.989999999998</v>
      </c>
      <c r="J131" s="30">
        <f t="shared" si="40"/>
        <v>17009.989999999998</v>
      </c>
      <c r="K131" s="30">
        <f t="shared" si="40"/>
        <v>17009.989999999998</v>
      </c>
      <c r="L131" s="30">
        <f t="shared" si="40"/>
        <v>17009.989999999998</v>
      </c>
      <c r="M131" s="30">
        <f t="shared" si="40"/>
        <v>17009.989999999998</v>
      </c>
      <c r="N131" s="33">
        <f t="shared" si="39"/>
        <v>204119.87999999992</v>
      </c>
      <c r="O131" s="4">
        <f>SUM(N126:N130)</f>
        <v>204119.87999999998</v>
      </c>
      <c r="P131" s="4"/>
      <c r="Q131" s="4"/>
      <c r="R131" s="4"/>
      <c r="S131" s="6"/>
      <c r="T131" s="11"/>
      <c r="U131" s="6"/>
      <c r="V131" s="6"/>
      <c r="W131" s="6"/>
      <c r="X131" s="4"/>
      <c r="Y131" s="4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12.75" customHeight="1" x14ac:dyDescent="0.2">
      <c r="A132" s="4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4"/>
      <c r="P132" s="4"/>
      <c r="Q132" s="4"/>
      <c r="R132" s="4"/>
      <c r="S132" s="6"/>
      <c r="T132" s="11"/>
      <c r="U132" s="6"/>
      <c r="V132" s="6"/>
      <c r="W132" s="6"/>
      <c r="X132" s="4"/>
      <c r="Y132" s="4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12.75" customHeight="1" x14ac:dyDescent="0.2">
      <c r="A133" s="27" t="s">
        <v>123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12">
        <f t="shared" ref="N133:N139" si="41">SUM(B133:M133)</f>
        <v>0</v>
      </c>
      <c r="O133" s="4"/>
      <c r="P133" s="4"/>
      <c r="Q133" s="4"/>
      <c r="R133" s="5"/>
      <c r="S133" s="6"/>
      <c r="T133" s="6"/>
      <c r="U133" s="6"/>
      <c r="V133" s="6"/>
      <c r="W133" s="6"/>
      <c r="X133" s="5"/>
      <c r="Y133" s="5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12.75" customHeight="1" x14ac:dyDescent="0.2">
      <c r="A134" s="43" t="s">
        <v>124</v>
      </c>
      <c r="B134" s="4">
        <v>200</v>
      </c>
      <c r="C134" s="4">
        <f t="shared" ref="C134:M138" si="42">B134</f>
        <v>200</v>
      </c>
      <c r="D134" s="4">
        <f t="shared" si="42"/>
        <v>200</v>
      </c>
      <c r="E134" s="4">
        <f t="shared" si="42"/>
        <v>200</v>
      </c>
      <c r="F134" s="4">
        <f t="shared" si="42"/>
        <v>200</v>
      </c>
      <c r="G134" s="4">
        <f t="shared" si="42"/>
        <v>200</v>
      </c>
      <c r="H134" s="4">
        <f t="shared" si="42"/>
        <v>200</v>
      </c>
      <c r="I134" s="4">
        <f t="shared" si="42"/>
        <v>200</v>
      </c>
      <c r="J134" s="4">
        <f t="shared" si="42"/>
        <v>200</v>
      </c>
      <c r="K134" s="4">
        <f t="shared" si="42"/>
        <v>200</v>
      </c>
      <c r="L134" s="4">
        <f t="shared" si="42"/>
        <v>200</v>
      </c>
      <c r="M134" s="4">
        <f t="shared" si="42"/>
        <v>200</v>
      </c>
      <c r="N134" s="12">
        <f t="shared" si="41"/>
        <v>2400</v>
      </c>
      <c r="O134" s="4"/>
      <c r="P134" s="4"/>
      <c r="Q134" s="4"/>
      <c r="R134" s="4"/>
      <c r="S134" s="6"/>
      <c r="T134" s="11"/>
      <c r="U134" s="6"/>
      <c r="V134" s="6"/>
      <c r="W134" s="6"/>
      <c r="X134" s="4"/>
      <c r="Y134" s="52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12.75" customHeight="1" x14ac:dyDescent="0.2">
      <c r="A135" s="43" t="s">
        <v>125</v>
      </c>
      <c r="B135" s="4">
        <v>1300</v>
      </c>
      <c r="C135" s="4">
        <f t="shared" si="42"/>
        <v>1300</v>
      </c>
      <c r="D135" s="4">
        <f t="shared" si="42"/>
        <v>1300</v>
      </c>
      <c r="E135" s="4">
        <f t="shared" si="42"/>
        <v>1300</v>
      </c>
      <c r="F135" s="4">
        <v>1300</v>
      </c>
      <c r="G135" s="4">
        <f t="shared" si="42"/>
        <v>1300</v>
      </c>
      <c r="H135" s="4">
        <f t="shared" si="42"/>
        <v>1300</v>
      </c>
      <c r="I135" s="4">
        <f t="shared" si="42"/>
        <v>1300</v>
      </c>
      <c r="J135" s="4">
        <f t="shared" si="42"/>
        <v>1300</v>
      </c>
      <c r="K135" s="4">
        <f t="shared" si="42"/>
        <v>1300</v>
      </c>
      <c r="L135" s="4">
        <f t="shared" si="42"/>
        <v>1300</v>
      </c>
      <c r="M135" s="4">
        <f t="shared" si="42"/>
        <v>1300</v>
      </c>
      <c r="N135" s="12">
        <f t="shared" si="41"/>
        <v>15600</v>
      </c>
      <c r="O135" s="4"/>
      <c r="P135" s="4"/>
      <c r="Q135" s="4"/>
      <c r="R135" s="4"/>
      <c r="S135" s="6"/>
      <c r="T135" s="11"/>
      <c r="U135" s="6"/>
      <c r="V135" s="6"/>
      <c r="W135" s="6"/>
      <c r="X135" s="4"/>
      <c r="Y135" s="5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12.75" customHeight="1" x14ac:dyDescent="0.2">
      <c r="A136" s="43" t="s">
        <v>126</v>
      </c>
      <c r="B136" s="4">
        <f>[1]Payroll!L96/12</f>
        <v>16.666666666666668</v>
      </c>
      <c r="C136" s="4">
        <f t="shared" si="42"/>
        <v>16.666666666666668</v>
      </c>
      <c r="D136" s="4">
        <f t="shared" si="42"/>
        <v>16.666666666666668</v>
      </c>
      <c r="E136" s="4">
        <f t="shared" si="42"/>
        <v>16.666666666666668</v>
      </c>
      <c r="F136" s="4">
        <f t="shared" si="42"/>
        <v>16.666666666666668</v>
      </c>
      <c r="G136" s="4">
        <f t="shared" si="42"/>
        <v>16.666666666666668</v>
      </c>
      <c r="H136" s="4">
        <f t="shared" si="42"/>
        <v>16.666666666666668</v>
      </c>
      <c r="I136" s="4">
        <f t="shared" si="42"/>
        <v>16.666666666666668</v>
      </c>
      <c r="J136" s="4">
        <f t="shared" si="42"/>
        <v>16.666666666666668</v>
      </c>
      <c r="K136" s="4">
        <f t="shared" si="42"/>
        <v>16.666666666666668</v>
      </c>
      <c r="L136" s="4">
        <f t="shared" si="42"/>
        <v>16.666666666666668</v>
      </c>
      <c r="M136" s="4">
        <f t="shared" si="42"/>
        <v>16.666666666666668</v>
      </c>
      <c r="N136" s="12">
        <f t="shared" si="41"/>
        <v>199.99999999999997</v>
      </c>
      <c r="O136" s="4"/>
      <c r="P136" s="4"/>
      <c r="Q136" s="4"/>
      <c r="R136" s="4"/>
      <c r="S136" s="6"/>
      <c r="T136" s="11"/>
      <c r="U136" s="6"/>
      <c r="V136" s="6"/>
      <c r="W136" s="6"/>
      <c r="X136" s="4"/>
      <c r="Y136" s="5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12.75" customHeight="1" x14ac:dyDescent="0.2">
      <c r="A137" s="43" t="s">
        <v>127</v>
      </c>
      <c r="B137" s="4">
        <v>650</v>
      </c>
      <c r="C137" s="4">
        <f t="shared" si="42"/>
        <v>650</v>
      </c>
      <c r="D137" s="4">
        <f t="shared" si="42"/>
        <v>650</v>
      </c>
      <c r="E137" s="4">
        <f t="shared" si="42"/>
        <v>650</v>
      </c>
      <c r="F137" s="4">
        <f t="shared" si="42"/>
        <v>650</v>
      </c>
      <c r="G137" s="4">
        <f t="shared" si="42"/>
        <v>650</v>
      </c>
      <c r="H137" s="4">
        <f t="shared" si="42"/>
        <v>650</v>
      </c>
      <c r="I137" s="4">
        <f t="shared" si="42"/>
        <v>650</v>
      </c>
      <c r="J137" s="4">
        <f t="shared" si="42"/>
        <v>650</v>
      </c>
      <c r="K137" s="4">
        <f t="shared" si="42"/>
        <v>650</v>
      </c>
      <c r="L137" s="4">
        <f t="shared" si="42"/>
        <v>650</v>
      </c>
      <c r="M137" s="4">
        <f t="shared" si="42"/>
        <v>650</v>
      </c>
      <c r="N137" s="12">
        <f t="shared" si="41"/>
        <v>7800</v>
      </c>
      <c r="O137" s="4"/>
      <c r="P137" s="4"/>
      <c r="Q137" s="4"/>
      <c r="R137" s="4"/>
      <c r="S137" s="6"/>
      <c r="T137" s="11"/>
      <c r="U137" s="6"/>
      <c r="V137" s="6"/>
      <c r="W137" s="6"/>
      <c r="X137" s="4"/>
      <c r="Y137" s="5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12.75" customHeight="1" x14ac:dyDescent="0.2">
      <c r="A138" s="43" t="s">
        <v>128</v>
      </c>
      <c r="B138" s="4">
        <v>50</v>
      </c>
      <c r="C138" s="4">
        <f t="shared" si="42"/>
        <v>50</v>
      </c>
      <c r="D138" s="4">
        <f t="shared" si="42"/>
        <v>50</v>
      </c>
      <c r="E138" s="4">
        <f t="shared" si="42"/>
        <v>50</v>
      </c>
      <c r="F138" s="4">
        <f t="shared" si="42"/>
        <v>50</v>
      </c>
      <c r="G138" s="4">
        <f t="shared" si="42"/>
        <v>50</v>
      </c>
      <c r="H138" s="4">
        <f t="shared" si="42"/>
        <v>50</v>
      </c>
      <c r="I138" s="4">
        <f t="shared" si="42"/>
        <v>50</v>
      </c>
      <c r="J138" s="4">
        <f t="shared" si="42"/>
        <v>50</v>
      </c>
      <c r="K138" s="4">
        <f t="shared" si="42"/>
        <v>50</v>
      </c>
      <c r="L138" s="4">
        <f t="shared" si="42"/>
        <v>50</v>
      </c>
      <c r="M138" s="4">
        <f t="shared" si="42"/>
        <v>50</v>
      </c>
      <c r="N138" s="12">
        <f t="shared" si="41"/>
        <v>600</v>
      </c>
      <c r="O138" s="4"/>
      <c r="P138" s="4"/>
      <c r="Q138" s="4"/>
      <c r="R138" s="4"/>
      <c r="S138" s="6"/>
      <c r="T138" s="11"/>
      <c r="U138" s="6"/>
      <c r="V138" s="6"/>
      <c r="W138" s="6"/>
      <c r="X138" s="4"/>
      <c r="Y138" s="5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12.75" customHeight="1" x14ac:dyDescent="0.2">
      <c r="A139" s="47" t="s">
        <v>129</v>
      </c>
      <c r="B139" s="30">
        <f t="shared" ref="B139:M139" si="43">SUM(B133:B138)</f>
        <v>2216.666666666667</v>
      </c>
      <c r="C139" s="30">
        <f t="shared" si="43"/>
        <v>2216.666666666667</v>
      </c>
      <c r="D139" s="30">
        <f t="shared" si="43"/>
        <v>2216.666666666667</v>
      </c>
      <c r="E139" s="30">
        <f t="shared" si="43"/>
        <v>2216.666666666667</v>
      </c>
      <c r="F139" s="30">
        <f t="shared" si="43"/>
        <v>2216.666666666667</v>
      </c>
      <c r="G139" s="30">
        <f t="shared" si="43"/>
        <v>2216.666666666667</v>
      </c>
      <c r="H139" s="30">
        <f t="shared" si="43"/>
        <v>2216.666666666667</v>
      </c>
      <c r="I139" s="30">
        <f t="shared" si="43"/>
        <v>2216.666666666667</v>
      </c>
      <c r="J139" s="30">
        <f t="shared" si="43"/>
        <v>2216.666666666667</v>
      </c>
      <c r="K139" s="30">
        <f t="shared" si="43"/>
        <v>2216.666666666667</v>
      </c>
      <c r="L139" s="30">
        <f t="shared" si="43"/>
        <v>2216.666666666667</v>
      </c>
      <c r="M139" s="30">
        <f t="shared" si="43"/>
        <v>2216.666666666667</v>
      </c>
      <c r="N139" s="33">
        <f t="shared" si="41"/>
        <v>26600.000000000011</v>
      </c>
      <c r="O139" s="4">
        <f>SUM(N133:N138)</f>
        <v>26600</v>
      </c>
      <c r="P139" s="4"/>
      <c r="Q139" s="4"/>
      <c r="R139" s="4"/>
      <c r="S139" s="6"/>
      <c r="T139" s="11"/>
      <c r="U139" s="6"/>
      <c r="V139" s="6"/>
      <c r="W139" s="6"/>
      <c r="X139" s="4"/>
      <c r="Y139" s="4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12.75" customHeight="1" x14ac:dyDescent="0.2">
      <c r="A140" s="4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4"/>
      <c r="P140" s="4"/>
      <c r="Q140" s="4"/>
      <c r="R140" s="4"/>
      <c r="S140" s="6"/>
      <c r="T140" s="11"/>
      <c r="U140" s="6"/>
      <c r="V140" s="6"/>
      <c r="W140" s="6"/>
      <c r="X140" s="4"/>
      <c r="Y140" s="5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12.75" customHeight="1" x14ac:dyDescent="0.2">
      <c r="A141" s="27" t="s">
        <v>130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12"/>
      <c r="O141" s="4"/>
      <c r="P141" s="4"/>
      <c r="Q141" s="4"/>
      <c r="R141" s="5"/>
      <c r="S141" s="6"/>
      <c r="T141" s="6"/>
      <c r="U141" s="6"/>
      <c r="V141" s="6"/>
      <c r="W141" s="6"/>
      <c r="X141" s="5"/>
      <c r="Y141" s="5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12.75" customHeight="1" x14ac:dyDescent="0.2">
      <c r="A142" s="43" t="s">
        <v>131</v>
      </c>
      <c r="B142" s="4">
        <v>1000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12">
        <f t="shared" ref="N142:N144" si="44">SUM(B142:M142)</f>
        <v>1000</v>
      </c>
      <c r="O142" s="4"/>
      <c r="P142" s="4"/>
      <c r="Q142" s="4"/>
      <c r="R142" s="4"/>
      <c r="S142" s="6"/>
      <c r="T142" s="11"/>
      <c r="U142" s="6"/>
      <c r="V142" s="6"/>
      <c r="W142" s="6"/>
      <c r="X142" s="4"/>
      <c r="Y142" s="5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12.75" customHeight="1" x14ac:dyDescent="0.2">
      <c r="A143" s="45" t="s">
        <v>132</v>
      </c>
      <c r="B143" s="25">
        <v>2200</v>
      </c>
      <c r="C143" s="25">
        <v>7000</v>
      </c>
      <c r="D143" s="25">
        <v>7000</v>
      </c>
      <c r="E143" s="25">
        <v>7000</v>
      </c>
      <c r="F143" s="25">
        <v>7000</v>
      </c>
      <c r="G143" s="25">
        <v>7000</v>
      </c>
      <c r="H143" s="25">
        <v>7000</v>
      </c>
      <c r="I143" s="25">
        <v>7000</v>
      </c>
      <c r="J143" s="25">
        <v>7000</v>
      </c>
      <c r="K143" s="25">
        <v>7000</v>
      </c>
      <c r="L143" s="25">
        <v>7000</v>
      </c>
      <c r="M143" s="25">
        <v>7000</v>
      </c>
      <c r="N143" s="26">
        <f t="shared" si="44"/>
        <v>79200</v>
      </c>
      <c r="O143" s="4"/>
      <c r="P143" s="4"/>
      <c r="Q143" s="4"/>
      <c r="R143" s="5"/>
      <c r="S143" s="6"/>
      <c r="T143" s="6"/>
      <c r="U143" s="6"/>
      <c r="V143" s="6"/>
      <c r="W143" s="6"/>
      <c r="X143" s="5"/>
      <c r="Y143" s="4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12.75" customHeight="1" x14ac:dyDescent="0.2">
      <c r="A144" s="30" t="s">
        <v>130</v>
      </c>
      <c r="B144" s="30">
        <f t="shared" ref="B144:M144" si="45">SUM(B141:B143)</f>
        <v>3200</v>
      </c>
      <c r="C144" s="30">
        <f t="shared" si="45"/>
        <v>7000</v>
      </c>
      <c r="D144" s="30">
        <f t="shared" si="45"/>
        <v>7000</v>
      </c>
      <c r="E144" s="30">
        <f t="shared" si="45"/>
        <v>7000</v>
      </c>
      <c r="F144" s="30">
        <f t="shared" si="45"/>
        <v>7000</v>
      </c>
      <c r="G144" s="30">
        <f t="shared" si="45"/>
        <v>7000</v>
      </c>
      <c r="H144" s="30">
        <f t="shared" si="45"/>
        <v>7000</v>
      </c>
      <c r="I144" s="30">
        <f t="shared" si="45"/>
        <v>7000</v>
      </c>
      <c r="J144" s="30">
        <f t="shared" si="45"/>
        <v>7000</v>
      </c>
      <c r="K144" s="30">
        <f t="shared" si="45"/>
        <v>7000</v>
      </c>
      <c r="L144" s="30">
        <f t="shared" si="45"/>
        <v>7000</v>
      </c>
      <c r="M144" s="30">
        <f t="shared" si="45"/>
        <v>7000</v>
      </c>
      <c r="N144" s="33">
        <f t="shared" si="44"/>
        <v>80200</v>
      </c>
      <c r="O144" s="4">
        <f>SUM(N142:N143)</f>
        <v>80200</v>
      </c>
      <c r="P144" s="4"/>
      <c r="Q144" s="4"/>
      <c r="R144" s="4"/>
      <c r="S144" s="6"/>
      <c r="T144" s="11"/>
      <c r="U144" s="6"/>
      <c r="V144" s="6"/>
      <c r="W144" s="6"/>
      <c r="X144" s="4"/>
      <c r="Y144" s="4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12"/>
      <c r="O145" s="4"/>
      <c r="P145" s="4"/>
      <c r="Q145" s="4"/>
      <c r="R145" s="4"/>
      <c r="S145" s="6"/>
      <c r="T145" s="11"/>
      <c r="U145" s="6"/>
      <c r="V145" s="6"/>
      <c r="W145" s="6"/>
      <c r="X145" s="4"/>
      <c r="Y145" s="4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12.75" customHeight="1" x14ac:dyDescent="0.2">
      <c r="A146" s="4" t="s">
        <v>133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2"/>
      <c r="O146" s="4"/>
      <c r="P146" s="4"/>
      <c r="Q146" s="4"/>
      <c r="R146" s="4"/>
      <c r="S146" s="6"/>
      <c r="T146" s="11"/>
      <c r="U146" s="6"/>
      <c r="V146" s="6"/>
      <c r="W146" s="6"/>
      <c r="X146" s="4"/>
      <c r="Y146" s="5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12.75" customHeight="1" x14ac:dyDescent="0.2">
      <c r="A147" s="42" t="s">
        <v>134</v>
      </c>
      <c r="B147" s="25"/>
      <c r="C147" s="25">
        <v>200</v>
      </c>
      <c r="D147" s="25"/>
      <c r="E147" s="25"/>
      <c r="F147" s="25"/>
      <c r="G147" s="25"/>
      <c r="H147" s="25"/>
      <c r="I147" s="25"/>
      <c r="J147" s="25"/>
      <c r="K147" s="25"/>
      <c r="L147" s="25">
        <v>200</v>
      </c>
      <c r="M147" s="25"/>
      <c r="N147" s="12">
        <f t="shared" ref="N147:N149" si="46">SUM(B147:M147)</f>
        <v>400</v>
      </c>
      <c r="O147" s="4"/>
      <c r="P147" s="4"/>
      <c r="Q147" s="4"/>
      <c r="R147" s="4"/>
      <c r="S147" s="6"/>
      <c r="T147" s="6"/>
      <c r="U147" s="6"/>
      <c r="V147" s="6"/>
      <c r="W147" s="6"/>
      <c r="X147" s="5"/>
      <c r="Y147" s="5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12.75" customHeight="1" x14ac:dyDescent="0.2">
      <c r="A148" s="45" t="s">
        <v>135</v>
      </c>
      <c r="B148" s="25"/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6">
        <f t="shared" si="46"/>
        <v>0</v>
      </c>
      <c r="O148" s="4"/>
      <c r="P148" s="4"/>
      <c r="Q148" s="4"/>
      <c r="R148" s="5"/>
      <c r="S148" s="6"/>
      <c r="T148" s="6"/>
      <c r="U148" s="6"/>
      <c r="V148" s="6"/>
      <c r="W148" s="6"/>
      <c r="X148" s="5"/>
      <c r="Y148" s="5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12.75" customHeight="1" x14ac:dyDescent="0.2">
      <c r="A149" s="30" t="s">
        <v>136</v>
      </c>
      <c r="B149" s="30">
        <f t="shared" ref="B149:M149" si="47">SUM(B146:B148)</f>
        <v>0</v>
      </c>
      <c r="C149" s="30">
        <f t="shared" si="47"/>
        <v>200</v>
      </c>
      <c r="D149" s="30">
        <f t="shared" si="47"/>
        <v>0</v>
      </c>
      <c r="E149" s="30">
        <f t="shared" si="47"/>
        <v>0</v>
      </c>
      <c r="F149" s="30">
        <f t="shared" si="47"/>
        <v>0</v>
      </c>
      <c r="G149" s="30">
        <f t="shared" si="47"/>
        <v>0</v>
      </c>
      <c r="H149" s="30">
        <f t="shared" si="47"/>
        <v>0</v>
      </c>
      <c r="I149" s="30">
        <f t="shared" si="47"/>
        <v>0</v>
      </c>
      <c r="J149" s="30">
        <f t="shared" si="47"/>
        <v>0</v>
      </c>
      <c r="K149" s="30">
        <f t="shared" si="47"/>
        <v>0</v>
      </c>
      <c r="L149" s="30">
        <f t="shared" si="47"/>
        <v>200</v>
      </c>
      <c r="M149" s="30">
        <f t="shared" si="47"/>
        <v>0</v>
      </c>
      <c r="N149" s="33">
        <f t="shared" si="46"/>
        <v>400</v>
      </c>
      <c r="O149" s="4">
        <f>SUM(N147:N148)</f>
        <v>400</v>
      </c>
      <c r="P149" s="4"/>
      <c r="Q149" s="4"/>
      <c r="R149" s="5"/>
      <c r="S149" s="6"/>
      <c r="T149" s="6"/>
      <c r="U149" s="6"/>
      <c r="V149" s="6"/>
      <c r="W149" s="6"/>
      <c r="X149" s="5"/>
      <c r="Y149" s="5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4"/>
      <c r="P150" s="4"/>
      <c r="Q150" s="4"/>
      <c r="R150" s="5"/>
      <c r="S150" s="6"/>
      <c r="T150" s="6"/>
      <c r="U150" s="6"/>
      <c r="V150" s="6"/>
      <c r="W150" s="6"/>
      <c r="X150" s="5"/>
      <c r="Y150" s="5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12.75" customHeight="1" x14ac:dyDescent="0.2">
      <c r="A151" s="53" t="s">
        <v>137</v>
      </c>
      <c r="B151" s="53"/>
      <c r="C151" s="53">
        <v>800</v>
      </c>
      <c r="D151" s="53">
        <v>150</v>
      </c>
      <c r="E151" s="53">
        <v>150</v>
      </c>
      <c r="F151" s="53">
        <v>150</v>
      </c>
      <c r="G151" s="53">
        <v>150</v>
      </c>
      <c r="H151" s="53">
        <v>150</v>
      </c>
      <c r="I151" s="53">
        <v>500</v>
      </c>
      <c r="J151" s="53">
        <v>700</v>
      </c>
      <c r="K151" s="53">
        <v>500</v>
      </c>
      <c r="L151" s="53">
        <v>500</v>
      </c>
      <c r="M151" s="53"/>
      <c r="N151" s="54">
        <f>SUM(B151:M151)</f>
        <v>3750</v>
      </c>
      <c r="O151" s="53">
        <f>+N151</f>
        <v>3750</v>
      </c>
      <c r="P151" s="7"/>
      <c r="Q151" s="4"/>
      <c r="R151" s="5"/>
      <c r="S151" s="6"/>
      <c r="T151" s="6"/>
      <c r="U151" s="6"/>
      <c r="V151" s="6"/>
      <c r="W151" s="6"/>
      <c r="X151" s="5"/>
      <c r="Y151" s="5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12"/>
      <c r="O152" s="4"/>
      <c r="P152" s="4"/>
      <c r="Q152" s="4"/>
      <c r="R152" s="5"/>
      <c r="S152" s="6"/>
      <c r="T152" s="6"/>
      <c r="U152" s="6"/>
      <c r="V152" s="6"/>
      <c r="W152" s="6"/>
      <c r="X152" s="5"/>
      <c r="Y152" s="5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12.75" customHeight="1" x14ac:dyDescent="0.2">
      <c r="A153" s="53" t="s">
        <v>138</v>
      </c>
      <c r="B153" s="53">
        <v>0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1300</v>
      </c>
      <c r="M153" s="53">
        <v>0</v>
      </c>
      <c r="N153" s="54">
        <f>SUM(B153:M153)</f>
        <v>1300</v>
      </c>
      <c r="O153" s="53">
        <f>N153</f>
        <v>1300</v>
      </c>
      <c r="P153" s="7"/>
      <c r="Q153" s="4"/>
      <c r="R153" s="5"/>
      <c r="S153" s="6"/>
      <c r="T153" s="6"/>
      <c r="U153" s="6"/>
      <c r="V153" s="6"/>
      <c r="W153" s="6"/>
      <c r="X153" s="5"/>
      <c r="Y153" s="5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12"/>
      <c r="O154" s="4"/>
      <c r="P154" s="4"/>
      <c r="Q154" s="4"/>
      <c r="R154" s="5"/>
      <c r="S154" s="6"/>
      <c r="T154" s="6"/>
      <c r="U154" s="6"/>
      <c r="V154" s="6"/>
      <c r="W154" s="6"/>
      <c r="X154" s="5"/>
      <c r="Y154" s="4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12.75" customHeight="1" x14ac:dyDescent="0.2">
      <c r="A155" s="4" t="s">
        <v>139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12"/>
      <c r="O155" s="4"/>
      <c r="P155" s="4"/>
      <c r="Q155" s="4"/>
      <c r="R155" s="4"/>
      <c r="S155" s="6"/>
      <c r="T155" s="11"/>
      <c r="U155" s="6"/>
      <c r="V155" s="6"/>
      <c r="W155" s="6"/>
      <c r="X155" s="4"/>
      <c r="Y155" s="4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12.75" customHeight="1" x14ac:dyDescent="0.2">
      <c r="A156" s="42" t="s">
        <v>140</v>
      </c>
      <c r="B156" s="7"/>
      <c r="C156" s="7">
        <v>1000</v>
      </c>
      <c r="D156" s="7"/>
      <c r="E156" s="7"/>
      <c r="F156" s="7"/>
      <c r="G156" s="7"/>
      <c r="H156" s="7"/>
      <c r="I156" s="7"/>
      <c r="J156" s="7"/>
      <c r="K156" s="7"/>
      <c r="L156" s="7">
        <v>200</v>
      </c>
      <c r="M156" s="7"/>
      <c r="N156" s="12">
        <f t="shared" ref="N156:N158" si="48">SUM(B156:M156)</f>
        <v>1200</v>
      </c>
      <c r="O156" s="4"/>
      <c r="P156" s="4"/>
      <c r="Q156" s="4"/>
      <c r="R156" s="5"/>
      <c r="S156" s="6"/>
      <c r="T156" s="11"/>
      <c r="U156" s="6"/>
      <c r="V156" s="6"/>
      <c r="W156" s="6"/>
      <c r="X156" s="4"/>
      <c r="Y156" s="5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12.75" customHeight="1" x14ac:dyDescent="0.2">
      <c r="A157" s="45" t="s">
        <v>141</v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>
        <f t="shared" si="48"/>
        <v>0</v>
      </c>
      <c r="O157" s="4"/>
      <c r="P157" s="4"/>
      <c r="Q157" s="4"/>
      <c r="R157" s="5"/>
      <c r="S157" s="6"/>
      <c r="T157" s="6"/>
      <c r="U157" s="6"/>
      <c r="V157" s="6"/>
      <c r="W157" s="6"/>
      <c r="X157" s="5"/>
      <c r="Y157" s="5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12.75" customHeight="1" x14ac:dyDescent="0.2">
      <c r="A158" s="30" t="s">
        <v>142</v>
      </c>
      <c r="B158" s="30">
        <f t="shared" ref="B158:M158" si="49">SUM(B155:B157)</f>
        <v>0</v>
      </c>
      <c r="C158" s="30">
        <f t="shared" si="49"/>
        <v>1000</v>
      </c>
      <c r="D158" s="30">
        <f t="shared" si="49"/>
        <v>0</v>
      </c>
      <c r="E158" s="30">
        <f t="shared" si="49"/>
        <v>0</v>
      </c>
      <c r="F158" s="30">
        <f t="shared" si="49"/>
        <v>0</v>
      </c>
      <c r="G158" s="30">
        <f t="shared" si="49"/>
        <v>0</v>
      </c>
      <c r="H158" s="30">
        <f t="shared" si="49"/>
        <v>0</v>
      </c>
      <c r="I158" s="30">
        <f t="shared" si="49"/>
        <v>0</v>
      </c>
      <c r="J158" s="30">
        <f t="shared" si="49"/>
        <v>0</v>
      </c>
      <c r="K158" s="30">
        <f t="shared" si="49"/>
        <v>0</v>
      </c>
      <c r="L158" s="30">
        <f t="shared" si="49"/>
        <v>200</v>
      </c>
      <c r="M158" s="30">
        <f t="shared" si="49"/>
        <v>0</v>
      </c>
      <c r="N158" s="33">
        <f t="shared" si="48"/>
        <v>1200</v>
      </c>
      <c r="O158" s="4">
        <f>SUM(N156:N157)</f>
        <v>1200</v>
      </c>
      <c r="P158" s="4"/>
      <c r="Q158" s="4"/>
      <c r="R158" s="5"/>
      <c r="S158" s="6"/>
      <c r="T158" s="6"/>
      <c r="U158" s="6"/>
      <c r="V158" s="6"/>
      <c r="W158" s="6"/>
      <c r="X158" s="5"/>
      <c r="Y158" s="5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3"/>
      <c r="O159" s="4"/>
      <c r="P159" s="4"/>
      <c r="Q159" s="4"/>
      <c r="R159" s="5"/>
      <c r="S159" s="6"/>
      <c r="T159" s="6"/>
      <c r="U159" s="6"/>
      <c r="V159" s="6"/>
      <c r="W159" s="6"/>
      <c r="X159" s="5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12.75" customHeight="1" x14ac:dyDescent="0.2">
      <c r="A160" s="14" t="s">
        <v>143</v>
      </c>
      <c r="B160" s="14">
        <f t="shared" ref="B160:M160" si="50">+B158+B153+B151+B149+B144+B139+B131</f>
        <v>22426.656666666666</v>
      </c>
      <c r="C160" s="14">
        <f t="shared" si="50"/>
        <v>28226.656666666666</v>
      </c>
      <c r="D160" s="14">
        <f t="shared" si="50"/>
        <v>26376.656666666666</v>
      </c>
      <c r="E160" s="14">
        <f t="shared" si="50"/>
        <v>26376.656666666666</v>
      </c>
      <c r="F160" s="14">
        <f t="shared" si="50"/>
        <v>26376.656666666666</v>
      </c>
      <c r="G160" s="14">
        <f t="shared" si="50"/>
        <v>26376.656666666666</v>
      </c>
      <c r="H160" s="14">
        <f t="shared" si="50"/>
        <v>26376.656666666666</v>
      </c>
      <c r="I160" s="14">
        <f t="shared" si="50"/>
        <v>26726.656666666666</v>
      </c>
      <c r="J160" s="14">
        <f t="shared" si="50"/>
        <v>26926.656666666666</v>
      </c>
      <c r="K160" s="14">
        <f t="shared" si="50"/>
        <v>26726.656666666666</v>
      </c>
      <c r="L160" s="14">
        <f t="shared" si="50"/>
        <v>28426.656666666666</v>
      </c>
      <c r="M160" s="14">
        <f t="shared" si="50"/>
        <v>26226.656666666666</v>
      </c>
      <c r="N160" s="18">
        <f>SUM(B160:M160)</f>
        <v>317569.88000000006</v>
      </c>
      <c r="O160" s="11">
        <f>O131+O139+O149+O151+O153+O158+O144</f>
        <v>317569.88</v>
      </c>
      <c r="P160" s="11"/>
      <c r="Q160" s="7"/>
      <c r="R160" s="7"/>
      <c r="S160" s="6"/>
      <c r="T160" s="11"/>
      <c r="U160" s="6"/>
      <c r="V160" s="6"/>
      <c r="W160" s="6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4"/>
      <c r="P161" s="4"/>
      <c r="Q161" s="7"/>
      <c r="R161" s="7"/>
      <c r="S161" s="6"/>
      <c r="T161" s="55"/>
      <c r="U161" s="6"/>
      <c r="V161" s="6"/>
      <c r="W161" s="6"/>
      <c r="X161" s="7"/>
      <c r="Y161" s="7"/>
      <c r="Z161" s="7"/>
      <c r="AA161" s="42"/>
      <c r="AB161" s="42"/>
      <c r="AC161" s="42"/>
      <c r="AD161" s="42"/>
      <c r="AE161" s="42"/>
      <c r="AF161" s="42"/>
      <c r="AG161" s="42"/>
      <c r="AH161" s="42"/>
      <c r="AI161" s="42"/>
    </row>
    <row r="162" spans="1:35" ht="12.75" customHeight="1" x14ac:dyDescent="0.2">
      <c r="A162" s="11" t="s">
        <v>144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1"/>
      <c r="N162" s="12"/>
      <c r="O162" s="4"/>
      <c r="P162" s="4"/>
      <c r="Q162" s="7"/>
      <c r="R162" s="7"/>
      <c r="S162" s="6"/>
      <c r="T162" s="55"/>
      <c r="U162" s="6"/>
      <c r="V162" s="6"/>
      <c r="W162" s="6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12.75" customHeight="1" x14ac:dyDescent="0.2">
      <c r="A163" s="4" t="s">
        <v>145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12"/>
      <c r="O163" s="4"/>
      <c r="P163" s="4"/>
      <c r="Q163" s="7"/>
      <c r="R163" s="7"/>
      <c r="S163" s="6"/>
      <c r="T163" s="55"/>
      <c r="U163" s="6"/>
      <c r="V163" s="6"/>
      <c r="W163" s="6"/>
      <c r="X163" s="7"/>
      <c r="Y163" s="5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12.75" customHeight="1" x14ac:dyDescent="0.2">
      <c r="A164" s="4" t="s">
        <v>146</v>
      </c>
      <c r="B164" s="25">
        <f>[1]Payroll!F99/12</f>
        <v>0</v>
      </c>
      <c r="C164" s="25">
        <f t="shared" ref="C164:M164" si="51">B164</f>
        <v>0</v>
      </c>
      <c r="D164" s="25">
        <f t="shared" si="51"/>
        <v>0</v>
      </c>
      <c r="E164" s="25">
        <f t="shared" si="51"/>
        <v>0</v>
      </c>
      <c r="F164" s="25">
        <f t="shared" si="51"/>
        <v>0</v>
      </c>
      <c r="G164" s="25">
        <f t="shared" si="51"/>
        <v>0</v>
      </c>
      <c r="H164" s="25">
        <f t="shared" si="51"/>
        <v>0</v>
      </c>
      <c r="I164" s="25">
        <f t="shared" si="51"/>
        <v>0</v>
      </c>
      <c r="J164" s="25">
        <f t="shared" si="51"/>
        <v>0</v>
      </c>
      <c r="K164" s="25">
        <f t="shared" si="51"/>
        <v>0</v>
      </c>
      <c r="L164" s="25">
        <f t="shared" si="51"/>
        <v>0</v>
      </c>
      <c r="M164" s="25">
        <f t="shared" si="51"/>
        <v>0</v>
      </c>
      <c r="N164" s="26">
        <f t="shared" ref="N164:N165" si="52">SUM(B164:M164)</f>
        <v>0</v>
      </c>
      <c r="O164" s="4"/>
      <c r="P164" s="4"/>
      <c r="Q164" s="4"/>
      <c r="R164" s="4"/>
      <c r="S164" s="6"/>
      <c r="T164" s="11"/>
      <c r="U164" s="6"/>
      <c r="V164" s="6"/>
      <c r="W164" s="6"/>
      <c r="X164" s="4"/>
      <c r="Y164" s="4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12.75" customHeight="1" x14ac:dyDescent="0.2">
      <c r="A165" s="30" t="s">
        <v>147</v>
      </c>
      <c r="B165" s="30">
        <f t="shared" ref="B165:M165" si="53">SUM(B163:B164)</f>
        <v>0</v>
      </c>
      <c r="C165" s="30">
        <f t="shared" si="53"/>
        <v>0</v>
      </c>
      <c r="D165" s="30">
        <f t="shared" si="53"/>
        <v>0</v>
      </c>
      <c r="E165" s="30">
        <f t="shared" si="53"/>
        <v>0</v>
      </c>
      <c r="F165" s="30">
        <f t="shared" si="53"/>
        <v>0</v>
      </c>
      <c r="G165" s="30">
        <f t="shared" si="53"/>
        <v>0</v>
      </c>
      <c r="H165" s="30">
        <f t="shared" si="53"/>
        <v>0</v>
      </c>
      <c r="I165" s="30">
        <f t="shared" si="53"/>
        <v>0</v>
      </c>
      <c r="J165" s="30">
        <f t="shared" si="53"/>
        <v>0</v>
      </c>
      <c r="K165" s="30">
        <f t="shared" si="53"/>
        <v>0</v>
      </c>
      <c r="L165" s="30">
        <f t="shared" si="53"/>
        <v>0</v>
      </c>
      <c r="M165" s="30">
        <f t="shared" si="53"/>
        <v>0</v>
      </c>
      <c r="N165" s="33">
        <f t="shared" si="52"/>
        <v>0</v>
      </c>
      <c r="O165" s="4">
        <f>SUM(N163:N164)</f>
        <v>0</v>
      </c>
      <c r="P165" s="4"/>
      <c r="Q165" s="4"/>
      <c r="R165" s="4"/>
      <c r="S165" s="6"/>
      <c r="T165" s="11"/>
      <c r="U165" s="6"/>
      <c r="V165" s="6"/>
      <c r="W165" s="6"/>
      <c r="X165" s="4"/>
      <c r="Y165" s="4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4"/>
      <c r="P166" s="4"/>
      <c r="Q166" s="4"/>
      <c r="R166" s="4"/>
      <c r="S166" s="6"/>
      <c r="T166" s="11"/>
      <c r="U166" s="6"/>
      <c r="V166" s="6"/>
      <c r="W166" s="6"/>
      <c r="X166" s="4"/>
      <c r="Y166" s="5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12.75" customHeight="1" x14ac:dyDescent="0.2">
      <c r="A167" s="4" t="s">
        <v>148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12"/>
      <c r="O167" s="4"/>
      <c r="P167" s="4"/>
      <c r="Q167" s="4"/>
      <c r="R167" s="5"/>
      <c r="S167" s="6"/>
      <c r="T167" s="6"/>
      <c r="U167" s="6"/>
      <c r="V167" s="6"/>
      <c r="W167" s="6"/>
      <c r="X167" s="5"/>
      <c r="Y167" s="5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12.75" customHeight="1" x14ac:dyDescent="0.2">
      <c r="A168" s="42" t="s">
        <v>149</v>
      </c>
      <c r="B168" s="4"/>
      <c r="C168" s="4">
        <f t="shared" ref="C168:M171" si="54">B168</f>
        <v>0</v>
      </c>
      <c r="D168" s="4">
        <f t="shared" si="54"/>
        <v>0</v>
      </c>
      <c r="E168" s="4">
        <f t="shared" si="54"/>
        <v>0</v>
      </c>
      <c r="F168" s="4">
        <f t="shared" si="54"/>
        <v>0</v>
      </c>
      <c r="G168" s="4">
        <f t="shared" si="54"/>
        <v>0</v>
      </c>
      <c r="H168" s="4">
        <f t="shared" si="54"/>
        <v>0</v>
      </c>
      <c r="I168" s="4">
        <f t="shared" si="54"/>
        <v>0</v>
      </c>
      <c r="J168" s="4">
        <f t="shared" si="54"/>
        <v>0</v>
      </c>
      <c r="K168" s="4">
        <f t="shared" si="54"/>
        <v>0</v>
      </c>
      <c r="L168" s="4">
        <f t="shared" si="54"/>
        <v>0</v>
      </c>
      <c r="M168" s="4">
        <f t="shared" si="54"/>
        <v>0</v>
      </c>
      <c r="N168" s="12">
        <f t="shared" ref="N168:N173" si="55">SUM(B168:M168)</f>
        <v>0</v>
      </c>
      <c r="O168" s="4"/>
      <c r="P168" s="4"/>
      <c r="Q168" s="4"/>
      <c r="R168" s="4"/>
      <c r="S168" s="6"/>
      <c r="T168" s="11"/>
      <c r="U168" s="6"/>
      <c r="V168" s="6"/>
      <c r="W168" s="6"/>
      <c r="X168" s="4"/>
      <c r="Y168" s="5"/>
      <c r="Z168" s="42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12.75" customHeight="1" x14ac:dyDescent="0.2">
      <c r="A169" s="45" t="s">
        <v>150</v>
      </c>
      <c r="B169" s="4"/>
      <c r="C169" s="4">
        <f t="shared" si="54"/>
        <v>0</v>
      </c>
      <c r="D169" s="4">
        <f t="shared" si="54"/>
        <v>0</v>
      </c>
      <c r="E169" s="4">
        <f t="shared" si="54"/>
        <v>0</v>
      </c>
      <c r="F169" s="4">
        <f t="shared" si="54"/>
        <v>0</v>
      </c>
      <c r="G169" s="4">
        <f t="shared" si="54"/>
        <v>0</v>
      </c>
      <c r="H169" s="4">
        <f t="shared" si="54"/>
        <v>0</v>
      </c>
      <c r="I169" s="4">
        <f t="shared" si="54"/>
        <v>0</v>
      </c>
      <c r="J169" s="4">
        <f t="shared" si="54"/>
        <v>0</v>
      </c>
      <c r="K169" s="4">
        <f t="shared" si="54"/>
        <v>0</v>
      </c>
      <c r="L169" s="4">
        <f t="shared" si="54"/>
        <v>0</v>
      </c>
      <c r="M169" s="4">
        <f t="shared" si="54"/>
        <v>0</v>
      </c>
      <c r="N169" s="12">
        <f t="shared" si="55"/>
        <v>0</v>
      </c>
      <c r="O169" s="4"/>
      <c r="P169" s="4"/>
      <c r="Q169" s="4"/>
      <c r="R169" s="4"/>
      <c r="S169" s="6"/>
      <c r="T169" s="11"/>
      <c r="U169" s="6"/>
      <c r="V169" s="6"/>
      <c r="W169" s="6"/>
      <c r="X169" s="4"/>
      <c r="Y169" s="42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12.75" customHeight="1" x14ac:dyDescent="0.2">
      <c r="A170" s="42" t="s">
        <v>151</v>
      </c>
      <c r="B170" s="4"/>
      <c r="C170" s="4">
        <f t="shared" si="54"/>
        <v>0</v>
      </c>
      <c r="D170" s="4">
        <f t="shared" si="54"/>
        <v>0</v>
      </c>
      <c r="E170" s="4">
        <f t="shared" si="54"/>
        <v>0</v>
      </c>
      <c r="F170" s="4">
        <f t="shared" si="54"/>
        <v>0</v>
      </c>
      <c r="G170" s="4">
        <f t="shared" si="54"/>
        <v>0</v>
      </c>
      <c r="H170" s="4">
        <f t="shared" si="54"/>
        <v>0</v>
      </c>
      <c r="I170" s="4">
        <f t="shared" si="54"/>
        <v>0</v>
      </c>
      <c r="J170" s="4">
        <f t="shared" si="54"/>
        <v>0</v>
      </c>
      <c r="K170" s="4">
        <f t="shared" si="54"/>
        <v>0</v>
      </c>
      <c r="L170" s="4">
        <f t="shared" si="54"/>
        <v>0</v>
      </c>
      <c r="M170" s="4">
        <f t="shared" si="54"/>
        <v>0</v>
      </c>
      <c r="N170" s="12">
        <f t="shared" si="55"/>
        <v>0</v>
      </c>
      <c r="O170" s="42"/>
      <c r="P170" s="42"/>
      <c r="Q170" s="4"/>
      <c r="R170" s="4"/>
      <c r="S170" s="6"/>
      <c r="T170" s="11"/>
      <c r="U170" s="6"/>
      <c r="V170" s="6"/>
      <c r="W170" s="6"/>
      <c r="X170" s="4"/>
      <c r="Y170" s="4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12.75" customHeight="1" x14ac:dyDescent="0.2">
      <c r="A171" s="45" t="s">
        <v>152</v>
      </c>
      <c r="B171" s="4"/>
      <c r="C171" s="4">
        <f t="shared" si="54"/>
        <v>0</v>
      </c>
      <c r="D171" s="4">
        <f t="shared" si="54"/>
        <v>0</v>
      </c>
      <c r="E171" s="4">
        <f t="shared" si="54"/>
        <v>0</v>
      </c>
      <c r="F171" s="4">
        <f t="shared" si="54"/>
        <v>0</v>
      </c>
      <c r="G171" s="4">
        <f t="shared" si="54"/>
        <v>0</v>
      </c>
      <c r="H171" s="4">
        <f t="shared" si="54"/>
        <v>0</v>
      </c>
      <c r="I171" s="4">
        <f t="shared" si="54"/>
        <v>0</v>
      </c>
      <c r="J171" s="4">
        <f t="shared" si="54"/>
        <v>0</v>
      </c>
      <c r="K171" s="4">
        <f t="shared" si="54"/>
        <v>0</v>
      </c>
      <c r="L171" s="4">
        <f t="shared" si="54"/>
        <v>0</v>
      </c>
      <c r="M171" s="4">
        <f t="shared" si="54"/>
        <v>0</v>
      </c>
      <c r="N171" s="12">
        <f t="shared" si="55"/>
        <v>0</v>
      </c>
      <c r="O171" s="42"/>
      <c r="P171" s="42"/>
      <c r="Q171" s="4"/>
      <c r="R171" s="4"/>
      <c r="S171" s="6"/>
      <c r="T171" s="11"/>
      <c r="U171" s="6"/>
      <c r="V171" s="6"/>
      <c r="W171" s="6"/>
      <c r="X171" s="4"/>
      <c r="Y171" s="4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12.75" customHeight="1" x14ac:dyDescent="0.2">
      <c r="A172" s="45" t="s">
        <v>153</v>
      </c>
      <c r="B172" s="4"/>
      <c r="C172" s="4">
        <f t="shared" ref="C172:M172" si="56">$R$172</f>
        <v>0</v>
      </c>
      <c r="D172" s="4">
        <f t="shared" si="56"/>
        <v>0</v>
      </c>
      <c r="E172" s="4">
        <f t="shared" si="56"/>
        <v>0</v>
      </c>
      <c r="F172" s="4">
        <f t="shared" si="56"/>
        <v>0</v>
      </c>
      <c r="G172" s="4">
        <f t="shared" si="56"/>
        <v>0</v>
      </c>
      <c r="H172" s="4">
        <f t="shared" si="56"/>
        <v>0</v>
      </c>
      <c r="I172" s="4">
        <f t="shared" si="56"/>
        <v>0</v>
      </c>
      <c r="J172" s="4">
        <f t="shared" si="56"/>
        <v>0</v>
      </c>
      <c r="K172" s="4">
        <f t="shared" si="56"/>
        <v>0</v>
      </c>
      <c r="L172" s="4">
        <f t="shared" si="56"/>
        <v>0</v>
      </c>
      <c r="M172" s="4">
        <f t="shared" si="56"/>
        <v>0</v>
      </c>
      <c r="N172" s="12">
        <f t="shared" si="55"/>
        <v>0</v>
      </c>
      <c r="O172" s="4"/>
      <c r="P172" s="4"/>
      <c r="Q172" s="4"/>
      <c r="R172" s="4"/>
      <c r="S172" s="6"/>
      <c r="T172" s="11"/>
      <c r="U172" s="6"/>
      <c r="V172" s="6"/>
      <c r="W172" s="6"/>
      <c r="X172" s="4"/>
      <c r="Y172" s="5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12.75" customHeight="1" x14ac:dyDescent="0.2">
      <c r="A173" s="30" t="s">
        <v>154</v>
      </c>
      <c r="B173" s="30">
        <f t="shared" ref="B173:M173" si="57">SUM(B168:B172)</f>
        <v>0</v>
      </c>
      <c r="C173" s="30">
        <f t="shared" si="57"/>
        <v>0</v>
      </c>
      <c r="D173" s="30">
        <f t="shared" si="57"/>
        <v>0</v>
      </c>
      <c r="E173" s="30">
        <f t="shared" si="57"/>
        <v>0</v>
      </c>
      <c r="F173" s="30">
        <f t="shared" si="57"/>
        <v>0</v>
      </c>
      <c r="G173" s="30">
        <f t="shared" si="57"/>
        <v>0</v>
      </c>
      <c r="H173" s="30">
        <f t="shared" si="57"/>
        <v>0</v>
      </c>
      <c r="I173" s="30">
        <f t="shared" si="57"/>
        <v>0</v>
      </c>
      <c r="J173" s="30">
        <f t="shared" si="57"/>
        <v>0</v>
      </c>
      <c r="K173" s="30">
        <f t="shared" si="57"/>
        <v>0</v>
      </c>
      <c r="L173" s="30">
        <f t="shared" si="57"/>
        <v>0</v>
      </c>
      <c r="M173" s="30">
        <f t="shared" si="57"/>
        <v>0</v>
      </c>
      <c r="N173" s="33">
        <f t="shared" si="55"/>
        <v>0</v>
      </c>
      <c r="O173" s="4">
        <f>SUM(N168:N172)</f>
        <v>0</v>
      </c>
      <c r="P173" s="4"/>
      <c r="Q173" s="4"/>
      <c r="R173" s="5"/>
      <c r="S173" s="6"/>
      <c r="T173" s="6"/>
      <c r="U173" s="6"/>
      <c r="V173" s="6"/>
      <c r="W173" s="6"/>
      <c r="X173" s="5"/>
      <c r="Y173" s="5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4"/>
      <c r="P174" s="4"/>
      <c r="Q174" s="4"/>
      <c r="R174" s="5"/>
      <c r="S174" s="6"/>
      <c r="T174" s="6"/>
      <c r="U174" s="6"/>
      <c r="V174" s="6"/>
      <c r="W174" s="6"/>
      <c r="X174" s="5"/>
      <c r="Y174" s="5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12.75" customHeight="1" x14ac:dyDescent="0.2">
      <c r="A175" s="56" t="s">
        <v>155</v>
      </c>
      <c r="B175" s="2">
        <v>2000</v>
      </c>
      <c r="C175" s="2">
        <v>1000</v>
      </c>
      <c r="D175" s="2">
        <v>1000</v>
      </c>
      <c r="E175" s="2">
        <v>1000</v>
      </c>
      <c r="F175" s="2"/>
      <c r="G175" s="2"/>
      <c r="H175" s="2"/>
      <c r="I175" s="2"/>
      <c r="J175" s="2"/>
      <c r="K175" s="2"/>
      <c r="L175" s="2">
        <v>1000</v>
      </c>
      <c r="M175" s="2">
        <v>1000</v>
      </c>
      <c r="N175" s="33">
        <f t="shared" ref="N175:N176" si="58">SUM(B175:M175)</f>
        <v>7000</v>
      </c>
      <c r="O175" s="4">
        <f t="shared" ref="O175:O176" si="59">N175</f>
        <v>7000</v>
      </c>
      <c r="P175" s="4"/>
      <c r="Q175" s="4"/>
      <c r="R175" s="4"/>
      <c r="S175" s="6"/>
      <c r="T175" s="11"/>
      <c r="U175" s="6"/>
      <c r="V175" s="6"/>
      <c r="W175" s="6"/>
      <c r="X175" s="4"/>
      <c r="Y175" s="5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12.75" customHeight="1" x14ac:dyDescent="0.2">
      <c r="A176" s="56" t="s">
        <v>156</v>
      </c>
      <c r="B176" s="2">
        <v>1000</v>
      </c>
      <c r="C176" s="2"/>
      <c r="D176" s="2">
        <v>1000</v>
      </c>
      <c r="E176" s="2"/>
      <c r="F176" s="2"/>
      <c r="G176" s="2"/>
      <c r="H176" s="2"/>
      <c r="I176" s="2"/>
      <c r="J176" s="2"/>
      <c r="K176" s="2"/>
      <c r="L176" s="2">
        <v>1000</v>
      </c>
      <c r="M176" s="2">
        <v>1000</v>
      </c>
      <c r="N176" s="33">
        <f t="shared" si="58"/>
        <v>4000</v>
      </c>
      <c r="O176" s="4">
        <f t="shared" si="59"/>
        <v>4000</v>
      </c>
      <c r="P176" s="4"/>
      <c r="Q176" s="4"/>
      <c r="R176" s="4"/>
      <c r="S176" s="6"/>
      <c r="T176" s="11"/>
      <c r="U176" s="6"/>
      <c r="V176" s="6"/>
      <c r="W176" s="6"/>
      <c r="X176" s="4"/>
      <c r="Y176" s="5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4"/>
      <c r="P177" s="4"/>
      <c r="Q177" s="4"/>
      <c r="R177" s="5"/>
      <c r="S177" s="6"/>
      <c r="T177" s="6"/>
      <c r="U177" s="6"/>
      <c r="V177" s="6"/>
      <c r="W177" s="6"/>
      <c r="X177" s="5"/>
      <c r="Y177" s="5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12.75" customHeight="1" x14ac:dyDescent="0.2">
      <c r="A178" s="4" t="s">
        <v>157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26">
        <f t="shared" ref="N178:N184" si="60">SUM(B178:M178)</f>
        <v>0</v>
      </c>
      <c r="O178" s="4"/>
      <c r="P178" s="4"/>
      <c r="Q178" s="4"/>
      <c r="R178" s="5"/>
      <c r="S178" s="6"/>
      <c r="T178" s="6"/>
      <c r="U178" s="6"/>
      <c r="V178" s="6"/>
      <c r="W178" s="6"/>
      <c r="X178" s="5"/>
      <c r="Y178" s="5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12.75" customHeight="1" x14ac:dyDescent="0.2">
      <c r="A179" s="42" t="s">
        <v>158</v>
      </c>
      <c r="B179" s="4">
        <v>100</v>
      </c>
      <c r="C179" s="4">
        <v>25</v>
      </c>
      <c r="D179" s="4">
        <v>25</v>
      </c>
      <c r="E179" s="4">
        <v>25</v>
      </c>
      <c r="F179" s="4">
        <v>25</v>
      </c>
      <c r="G179" s="4">
        <v>25</v>
      </c>
      <c r="H179" s="4">
        <v>25</v>
      </c>
      <c r="I179" s="4">
        <v>25</v>
      </c>
      <c r="J179" s="4">
        <v>25</v>
      </c>
      <c r="K179" s="4">
        <v>25</v>
      </c>
      <c r="L179" s="4">
        <v>45</v>
      </c>
      <c r="M179" s="4">
        <v>25</v>
      </c>
      <c r="N179" s="26">
        <f t="shared" si="60"/>
        <v>395</v>
      </c>
      <c r="O179" s="4"/>
      <c r="P179" s="4"/>
      <c r="Q179" s="4"/>
      <c r="R179" s="4"/>
      <c r="S179" s="6"/>
      <c r="T179" s="11"/>
      <c r="U179" s="6"/>
      <c r="V179" s="6"/>
      <c r="W179" s="6"/>
      <c r="X179" s="4"/>
      <c r="Y179" s="4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12.75" customHeight="1" x14ac:dyDescent="0.2">
      <c r="A180" s="42" t="s">
        <v>159</v>
      </c>
      <c r="B180" s="4">
        <v>500</v>
      </c>
      <c r="C180" s="4">
        <v>500</v>
      </c>
      <c r="D180" s="4"/>
      <c r="E180" s="4"/>
      <c r="F180" s="4"/>
      <c r="G180" s="4"/>
      <c r="H180" s="4">
        <v>300</v>
      </c>
      <c r="I180" s="4"/>
      <c r="J180" s="4"/>
      <c r="K180" s="4"/>
      <c r="L180" s="4">
        <v>300</v>
      </c>
      <c r="M180" s="4"/>
      <c r="N180" s="26">
        <f t="shared" si="60"/>
        <v>1600</v>
      </c>
      <c r="O180" s="4"/>
      <c r="P180" s="4"/>
      <c r="Q180" s="4"/>
      <c r="R180" s="4"/>
      <c r="S180" s="6"/>
      <c r="T180" s="11"/>
      <c r="U180" s="6"/>
      <c r="V180" s="6"/>
      <c r="W180" s="6"/>
      <c r="X180" s="4"/>
      <c r="Y180" s="4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12.75" customHeight="1" x14ac:dyDescent="0.2">
      <c r="A181" s="42" t="s">
        <v>160</v>
      </c>
      <c r="B181" s="4">
        <f t="shared" ref="B181:M182" si="61">$R181</f>
        <v>0</v>
      </c>
      <c r="C181" s="4">
        <f t="shared" si="61"/>
        <v>0</v>
      </c>
      <c r="D181" s="4">
        <f t="shared" si="61"/>
        <v>0</v>
      </c>
      <c r="E181" s="4">
        <f t="shared" si="61"/>
        <v>0</v>
      </c>
      <c r="F181" s="4">
        <f t="shared" si="61"/>
        <v>0</v>
      </c>
      <c r="G181" s="4">
        <f t="shared" si="61"/>
        <v>0</v>
      </c>
      <c r="H181" s="4">
        <f t="shared" si="61"/>
        <v>0</v>
      </c>
      <c r="I181" s="4">
        <f t="shared" si="61"/>
        <v>0</v>
      </c>
      <c r="J181" s="4">
        <f t="shared" si="61"/>
        <v>0</v>
      </c>
      <c r="K181" s="4">
        <f t="shared" si="61"/>
        <v>0</v>
      </c>
      <c r="L181" s="4">
        <f t="shared" si="61"/>
        <v>0</v>
      </c>
      <c r="M181" s="4">
        <f t="shared" si="61"/>
        <v>0</v>
      </c>
      <c r="N181" s="26">
        <f t="shared" si="60"/>
        <v>0</v>
      </c>
      <c r="O181" s="4"/>
      <c r="P181" s="4"/>
      <c r="Q181" s="4"/>
      <c r="R181" s="4"/>
      <c r="S181" s="6"/>
      <c r="T181" s="11"/>
      <c r="U181" s="6"/>
      <c r="V181" s="6"/>
      <c r="W181" s="6"/>
      <c r="X181" s="4"/>
      <c r="Y181" s="5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12.75" customHeight="1" x14ac:dyDescent="0.2">
      <c r="A182" s="42" t="s">
        <v>161</v>
      </c>
      <c r="B182" s="4">
        <v>500</v>
      </c>
      <c r="C182" s="4">
        <v>600</v>
      </c>
      <c r="D182" s="4">
        <f t="shared" si="61"/>
        <v>0</v>
      </c>
      <c r="E182" s="4">
        <f t="shared" si="61"/>
        <v>0</v>
      </c>
      <c r="F182" s="4">
        <f t="shared" si="61"/>
        <v>0</v>
      </c>
      <c r="G182" s="4">
        <f t="shared" si="61"/>
        <v>0</v>
      </c>
      <c r="H182" s="4">
        <v>450</v>
      </c>
      <c r="I182" s="4">
        <f t="shared" si="61"/>
        <v>0</v>
      </c>
      <c r="J182" s="4">
        <f t="shared" si="61"/>
        <v>0</v>
      </c>
      <c r="K182" s="4">
        <f t="shared" si="61"/>
        <v>0</v>
      </c>
      <c r="L182" s="4">
        <f t="shared" si="61"/>
        <v>0</v>
      </c>
      <c r="M182" s="4">
        <f t="shared" si="61"/>
        <v>0</v>
      </c>
      <c r="N182" s="26">
        <f t="shared" si="60"/>
        <v>1550</v>
      </c>
      <c r="O182" s="4"/>
      <c r="P182" s="4"/>
      <c r="Q182" s="4"/>
      <c r="R182" s="5"/>
      <c r="S182" s="6"/>
      <c r="T182" s="6"/>
      <c r="U182" s="6"/>
      <c r="V182" s="6"/>
      <c r="W182" s="6"/>
      <c r="X182" s="5"/>
      <c r="Y182" s="5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12.75" customHeight="1" x14ac:dyDescent="0.2">
      <c r="A183" s="45" t="s">
        <v>162</v>
      </c>
      <c r="B183" s="4"/>
      <c r="C183" s="4"/>
      <c r="D183" s="4"/>
      <c r="E183" s="4"/>
      <c r="F183" s="4"/>
      <c r="G183" s="4"/>
      <c r="I183" s="4"/>
      <c r="J183" s="4"/>
      <c r="K183" s="4"/>
      <c r="L183" s="4"/>
      <c r="M183" s="4"/>
      <c r="N183" s="26">
        <f t="shared" si="60"/>
        <v>0</v>
      </c>
      <c r="O183" s="4"/>
      <c r="P183" s="4"/>
      <c r="Q183" s="4"/>
      <c r="R183" s="4"/>
      <c r="S183" s="6"/>
      <c r="T183" s="11"/>
      <c r="U183" s="6"/>
      <c r="V183" s="6"/>
      <c r="W183" s="6"/>
      <c r="X183" s="4"/>
      <c r="Y183" s="5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12.75" customHeight="1" x14ac:dyDescent="0.2">
      <c r="A184" s="30" t="s">
        <v>163</v>
      </c>
      <c r="B184" s="30">
        <f t="shared" ref="B184:G184" si="62">SUM(B178:B183)</f>
        <v>1100</v>
      </c>
      <c r="C184" s="30">
        <f t="shared" si="62"/>
        <v>1125</v>
      </c>
      <c r="D184" s="30">
        <f t="shared" si="62"/>
        <v>25</v>
      </c>
      <c r="E184" s="30">
        <f t="shared" si="62"/>
        <v>25</v>
      </c>
      <c r="F184" s="30">
        <f t="shared" si="62"/>
        <v>25</v>
      </c>
      <c r="G184" s="30">
        <f t="shared" si="62"/>
        <v>25</v>
      </c>
      <c r="H184" s="30">
        <f>SUM(H178:H182)</f>
        <v>775</v>
      </c>
      <c r="I184" s="30">
        <f t="shared" ref="I184:M184" si="63">SUM(I178:I183)</f>
        <v>25</v>
      </c>
      <c r="J184" s="30">
        <f t="shared" si="63"/>
        <v>25</v>
      </c>
      <c r="K184" s="30">
        <f t="shared" si="63"/>
        <v>25</v>
      </c>
      <c r="L184" s="30">
        <f t="shared" si="63"/>
        <v>345</v>
      </c>
      <c r="M184" s="30">
        <f t="shared" si="63"/>
        <v>25</v>
      </c>
      <c r="N184" s="33">
        <f t="shared" si="60"/>
        <v>3545</v>
      </c>
      <c r="O184" s="4">
        <f>SUM(N178:N183)</f>
        <v>3545</v>
      </c>
      <c r="P184" s="4"/>
      <c r="Q184" s="4"/>
      <c r="R184" s="5"/>
      <c r="S184" s="6"/>
      <c r="T184" s="6"/>
      <c r="U184" s="6"/>
      <c r="V184" s="6"/>
      <c r="W184" s="6"/>
      <c r="X184" s="5"/>
      <c r="Y184" s="5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4"/>
      <c r="P185" s="4"/>
      <c r="Q185" s="4"/>
      <c r="R185" s="5"/>
      <c r="S185" s="6"/>
      <c r="T185" s="6"/>
      <c r="U185" s="6"/>
      <c r="V185" s="6"/>
      <c r="W185" s="6"/>
      <c r="X185" s="5"/>
      <c r="Y185" s="4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3">
        <f>SUM(B186:M186)</f>
        <v>0</v>
      </c>
      <c r="O186" s="30">
        <f>N186</f>
        <v>0</v>
      </c>
      <c r="P186" s="30"/>
      <c r="Q186" s="30"/>
      <c r="R186" s="4"/>
      <c r="S186" s="6"/>
      <c r="T186" s="11"/>
      <c r="U186" s="6"/>
      <c r="V186" s="6"/>
      <c r="W186" s="6"/>
      <c r="X186" s="4"/>
      <c r="Y186" s="5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12"/>
      <c r="O187" s="4"/>
      <c r="P187" s="4"/>
      <c r="Q187" s="4"/>
      <c r="R187" s="5"/>
      <c r="S187" s="6"/>
      <c r="T187" s="6"/>
      <c r="U187" s="6"/>
      <c r="V187" s="6"/>
      <c r="W187" s="6"/>
      <c r="X187" s="5"/>
      <c r="Y187" s="5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12.75" customHeight="1" x14ac:dyDescent="0.2">
      <c r="A188" s="30" t="s">
        <v>164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3">
        <f>SUM(B188:M188)</f>
        <v>0</v>
      </c>
      <c r="O188" s="30">
        <f>N188</f>
        <v>0</v>
      </c>
      <c r="P188" s="30"/>
      <c r="Q188" s="30"/>
      <c r="R188" s="5"/>
      <c r="S188" s="6"/>
      <c r="T188" s="6"/>
      <c r="U188" s="6"/>
      <c r="V188" s="6"/>
      <c r="W188" s="6"/>
      <c r="X188" s="5"/>
      <c r="Y188" s="5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2"/>
      <c r="O189" s="4"/>
      <c r="P189" s="4"/>
      <c r="Q189" s="4"/>
      <c r="R189" s="5"/>
      <c r="S189" s="6"/>
      <c r="T189" s="6"/>
      <c r="U189" s="6"/>
      <c r="V189" s="6"/>
      <c r="W189" s="6"/>
      <c r="X189" s="5"/>
      <c r="Y189" s="5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12.75" customHeight="1" x14ac:dyDescent="0.2">
      <c r="A190" s="14" t="s">
        <v>165</v>
      </c>
      <c r="B190" s="14">
        <f t="shared" ref="B190:M190" si="64">+B188+B186+B184+B173+B165+B176+B175</f>
        <v>4100</v>
      </c>
      <c r="C190" s="14">
        <f t="shared" si="64"/>
        <v>2125</v>
      </c>
      <c r="D190" s="14">
        <f t="shared" si="64"/>
        <v>2025</v>
      </c>
      <c r="E190" s="14">
        <f t="shared" si="64"/>
        <v>1025</v>
      </c>
      <c r="F190" s="14">
        <f t="shared" si="64"/>
        <v>25</v>
      </c>
      <c r="G190" s="14">
        <f t="shared" si="64"/>
        <v>25</v>
      </c>
      <c r="H190" s="14">
        <f t="shared" si="64"/>
        <v>775</v>
      </c>
      <c r="I190" s="14">
        <f t="shared" si="64"/>
        <v>25</v>
      </c>
      <c r="J190" s="14">
        <f t="shared" si="64"/>
        <v>25</v>
      </c>
      <c r="K190" s="14">
        <f t="shared" si="64"/>
        <v>25</v>
      </c>
      <c r="L190" s="14">
        <f t="shared" si="64"/>
        <v>2345</v>
      </c>
      <c r="M190" s="14">
        <f t="shared" si="64"/>
        <v>2025</v>
      </c>
      <c r="N190" s="15">
        <f>SUM(B190:M190)</f>
        <v>14545</v>
      </c>
      <c r="O190" s="11">
        <f>O186+O188+O184+O176+O173+O165+O175</f>
        <v>14545</v>
      </c>
      <c r="P190" s="11"/>
      <c r="Q190" s="11"/>
      <c r="R190" s="5"/>
      <c r="S190" s="6"/>
      <c r="T190" s="11"/>
      <c r="U190" s="6"/>
      <c r="V190" s="6"/>
      <c r="W190" s="6"/>
      <c r="X190" s="5"/>
      <c r="Y190" s="5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4"/>
      <c r="P191" s="4"/>
      <c r="Q191" s="4"/>
      <c r="R191" s="5"/>
      <c r="S191" s="6"/>
      <c r="T191" s="6"/>
      <c r="U191" s="6"/>
      <c r="V191" s="6"/>
      <c r="W191" s="6"/>
      <c r="X191" s="5"/>
      <c r="Y191" s="5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12.75" customHeight="1" x14ac:dyDescent="0.2">
      <c r="A192" s="4" t="s">
        <v>166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12"/>
      <c r="O192" s="4"/>
      <c r="P192" s="4"/>
      <c r="Q192" s="4"/>
      <c r="R192" s="5"/>
      <c r="S192" s="6"/>
      <c r="T192" s="6"/>
      <c r="U192" s="6"/>
      <c r="V192" s="6"/>
      <c r="W192" s="6"/>
      <c r="X192" s="5"/>
      <c r="Y192" s="5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12"/>
      <c r="O193" s="4"/>
      <c r="P193" s="4"/>
      <c r="Q193" s="4"/>
      <c r="R193" s="5"/>
      <c r="S193" s="6"/>
      <c r="T193" s="6"/>
      <c r="U193" s="6"/>
      <c r="V193" s="6"/>
      <c r="W193" s="6"/>
      <c r="X193" s="5"/>
      <c r="Y193" s="5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12.75" customHeight="1" x14ac:dyDescent="0.2">
      <c r="A194" s="4" t="s">
        <v>167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2"/>
      <c r="O194" s="4"/>
      <c r="P194" s="4"/>
      <c r="Q194" s="4"/>
      <c r="R194" s="5"/>
      <c r="S194" s="6"/>
      <c r="T194" s="6"/>
      <c r="U194" s="6"/>
      <c r="V194" s="6"/>
      <c r="W194" s="6"/>
      <c r="X194" s="5"/>
      <c r="Y194" s="4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12.75" customHeight="1" x14ac:dyDescent="0.2">
      <c r="A195" s="42" t="s">
        <v>168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20">
        <f t="shared" ref="N195:N197" si="65">SUM(B195:M195)</f>
        <v>0</v>
      </c>
      <c r="O195" s="4"/>
      <c r="P195" s="4"/>
      <c r="Q195" s="4"/>
      <c r="R195" s="4"/>
      <c r="S195" s="6"/>
      <c r="T195" s="11"/>
      <c r="U195" s="6"/>
      <c r="V195" s="6"/>
      <c r="W195" s="6"/>
      <c r="X195" s="4"/>
      <c r="Y195" s="4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12.75" customHeight="1" x14ac:dyDescent="0.2">
      <c r="A196" s="45" t="s">
        <v>169</v>
      </c>
      <c r="B196" s="7">
        <f>[1]Payroll!F104/12</f>
        <v>0</v>
      </c>
      <c r="C196" s="7">
        <f t="shared" ref="C196:M196" si="66">B196</f>
        <v>0</v>
      </c>
      <c r="D196" s="7">
        <f t="shared" si="66"/>
        <v>0</v>
      </c>
      <c r="E196" s="7">
        <f t="shared" si="66"/>
        <v>0</v>
      </c>
      <c r="F196" s="7">
        <f t="shared" si="66"/>
        <v>0</v>
      </c>
      <c r="G196" s="7">
        <f t="shared" si="66"/>
        <v>0</v>
      </c>
      <c r="H196" s="7">
        <f t="shared" si="66"/>
        <v>0</v>
      </c>
      <c r="I196" s="7">
        <f t="shared" si="66"/>
        <v>0</v>
      </c>
      <c r="J196" s="7">
        <f t="shared" si="66"/>
        <v>0</v>
      </c>
      <c r="K196" s="7">
        <f t="shared" si="66"/>
        <v>0</v>
      </c>
      <c r="L196" s="7">
        <f t="shared" si="66"/>
        <v>0</v>
      </c>
      <c r="M196" s="7">
        <f t="shared" si="66"/>
        <v>0</v>
      </c>
      <c r="N196" s="20">
        <f t="shared" si="65"/>
        <v>0</v>
      </c>
      <c r="O196" s="4"/>
      <c r="P196" s="4"/>
      <c r="Q196" s="4"/>
      <c r="R196" s="4"/>
      <c r="S196" s="6"/>
      <c r="T196" s="11"/>
      <c r="U196" s="6"/>
      <c r="V196" s="6"/>
      <c r="W196" s="6"/>
      <c r="X196" s="4"/>
      <c r="Y196" s="5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12.75" customHeight="1" x14ac:dyDescent="0.2">
      <c r="A197" s="30" t="s">
        <v>170</v>
      </c>
      <c r="B197" s="30">
        <f t="shared" ref="B197:M197" si="67">SUM(B194:B196)</f>
        <v>0</v>
      </c>
      <c r="C197" s="30">
        <f t="shared" si="67"/>
        <v>0</v>
      </c>
      <c r="D197" s="30">
        <f t="shared" si="67"/>
        <v>0</v>
      </c>
      <c r="E197" s="30">
        <f t="shared" si="67"/>
        <v>0</v>
      </c>
      <c r="F197" s="30">
        <f t="shared" si="67"/>
        <v>0</v>
      </c>
      <c r="G197" s="30">
        <f t="shared" si="67"/>
        <v>0</v>
      </c>
      <c r="H197" s="30">
        <f t="shared" si="67"/>
        <v>0</v>
      </c>
      <c r="I197" s="30">
        <f t="shared" si="67"/>
        <v>0</v>
      </c>
      <c r="J197" s="30">
        <f t="shared" si="67"/>
        <v>0</v>
      </c>
      <c r="K197" s="30">
        <f t="shared" si="67"/>
        <v>0</v>
      </c>
      <c r="L197" s="30">
        <f t="shared" si="67"/>
        <v>0</v>
      </c>
      <c r="M197" s="30">
        <f t="shared" si="67"/>
        <v>0</v>
      </c>
      <c r="N197" s="33">
        <f t="shared" si="65"/>
        <v>0</v>
      </c>
      <c r="O197" s="4">
        <f>SUM(N195:N196)</f>
        <v>0</v>
      </c>
      <c r="P197" s="4"/>
      <c r="Q197" s="4"/>
      <c r="R197" s="5"/>
      <c r="S197" s="6"/>
      <c r="T197" s="6"/>
      <c r="U197" s="6"/>
      <c r="V197" s="6"/>
      <c r="W197" s="6"/>
      <c r="X197" s="5"/>
      <c r="Y197" s="5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7"/>
      <c r="N198" s="3"/>
      <c r="O198" s="4"/>
      <c r="P198" s="4"/>
      <c r="Q198" s="4"/>
      <c r="R198" s="5"/>
      <c r="S198" s="6"/>
      <c r="T198" s="6"/>
      <c r="U198" s="6"/>
      <c r="V198" s="6"/>
      <c r="W198" s="6"/>
      <c r="X198" s="5"/>
      <c r="Y198" s="5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12.75" customHeight="1" x14ac:dyDescent="0.2">
      <c r="A199" s="4" t="s">
        <v>171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7"/>
      <c r="N199" s="12"/>
      <c r="O199" s="4"/>
      <c r="P199" s="4"/>
      <c r="Q199" s="4"/>
      <c r="R199" s="5"/>
      <c r="S199" s="6"/>
      <c r="T199" s="6"/>
      <c r="U199" s="6"/>
      <c r="V199" s="6"/>
      <c r="W199" s="6"/>
      <c r="X199" s="5"/>
      <c r="Y199" s="4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12.75" customHeight="1" x14ac:dyDescent="0.2">
      <c r="A200" s="42" t="s">
        <v>172</v>
      </c>
      <c r="B200" s="7">
        <f>[1]Payroll!H104/12</f>
        <v>0</v>
      </c>
      <c r="C200" s="7">
        <f t="shared" ref="C200:M204" si="68">B200</f>
        <v>0</v>
      </c>
      <c r="D200" s="7">
        <f t="shared" si="68"/>
        <v>0</v>
      </c>
      <c r="E200" s="7">
        <f t="shared" si="68"/>
        <v>0</v>
      </c>
      <c r="F200" s="7">
        <f t="shared" si="68"/>
        <v>0</v>
      </c>
      <c r="G200" s="7">
        <f t="shared" si="68"/>
        <v>0</v>
      </c>
      <c r="H200" s="7">
        <f t="shared" si="68"/>
        <v>0</v>
      </c>
      <c r="I200" s="7">
        <f t="shared" si="68"/>
        <v>0</v>
      </c>
      <c r="J200" s="7">
        <f t="shared" si="68"/>
        <v>0</v>
      </c>
      <c r="K200" s="7">
        <f t="shared" si="68"/>
        <v>0</v>
      </c>
      <c r="L200" s="7">
        <f t="shared" si="68"/>
        <v>0</v>
      </c>
      <c r="M200" s="7">
        <f t="shared" si="68"/>
        <v>0</v>
      </c>
      <c r="N200" s="12">
        <f t="shared" ref="N200:N205" si="69">SUM(B200:M200)</f>
        <v>0</v>
      </c>
      <c r="O200" s="4"/>
      <c r="P200" s="4"/>
      <c r="Q200" s="4"/>
      <c r="R200" s="4"/>
      <c r="S200" s="6"/>
      <c r="T200" s="11"/>
      <c r="U200" s="6"/>
      <c r="V200" s="6"/>
      <c r="W200" s="6"/>
      <c r="X200" s="4"/>
      <c r="Y200" s="4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12.75" customHeight="1" x14ac:dyDescent="0.2">
      <c r="A201" s="42" t="s">
        <v>173</v>
      </c>
      <c r="B201" s="7">
        <f>[1]Payroll!G104/12</f>
        <v>0</v>
      </c>
      <c r="C201" s="7">
        <f t="shared" si="68"/>
        <v>0</v>
      </c>
      <c r="D201" s="7">
        <f t="shared" si="68"/>
        <v>0</v>
      </c>
      <c r="E201" s="7">
        <f t="shared" si="68"/>
        <v>0</v>
      </c>
      <c r="F201" s="7">
        <f t="shared" si="68"/>
        <v>0</v>
      </c>
      <c r="G201" s="7">
        <f t="shared" si="68"/>
        <v>0</v>
      </c>
      <c r="H201" s="7">
        <f t="shared" si="68"/>
        <v>0</v>
      </c>
      <c r="I201" s="7">
        <f t="shared" si="68"/>
        <v>0</v>
      </c>
      <c r="J201" s="7">
        <f t="shared" si="68"/>
        <v>0</v>
      </c>
      <c r="K201" s="7">
        <f t="shared" si="68"/>
        <v>0</v>
      </c>
      <c r="L201" s="7">
        <f t="shared" si="68"/>
        <v>0</v>
      </c>
      <c r="M201" s="7">
        <f t="shared" si="68"/>
        <v>0</v>
      </c>
      <c r="N201" s="12">
        <f t="shared" si="69"/>
        <v>0</v>
      </c>
      <c r="O201" s="4"/>
      <c r="P201" s="4"/>
      <c r="Q201" s="4"/>
      <c r="R201" s="4"/>
      <c r="S201" s="6"/>
      <c r="T201" s="11"/>
      <c r="U201" s="6"/>
      <c r="V201" s="6"/>
      <c r="W201" s="6"/>
      <c r="X201" s="4"/>
      <c r="Y201" s="5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12.75" customHeight="1" x14ac:dyDescent="0.2">
      <c r="A202" s="42" t="s">
        <v>174</v>
      </c>
      <c r="B202" s="7">
        <f>([1]Payroll!J104+[1]Payroll!M104)/12</f>
        <v>0</v>
      </c>
      <c r="C202" s="7">
        <f t="shared" si="68"/>
        <v>0</v>
      </c>
      <c r="D202" s="7">
        <f t="shared" si="68"/>
        <v>0</v>
      </c>
      <c r="E202" s="7">
        <f t="shared" si="68"/>
        <v>0</v>
      </c>
      <c r="F202" s="7">
        <f t="shared" si="68"/>
        <v>0</v>
      </c>
      <c r="G202" s="7">
        <f t="shared" si="68"/>
        <v>0</v>
      </c>
      <c r="H202" s="7">
        <f t="shared" si="68"/>
        <v>0</v>
      </c>
      <c r="I202" s="7">
        <f t="shared" si="68"/>
        <v>0</v>
      </c>
      <c r="J202" s="7">
        <f t="shared" si="68"/>
        <v>0</v>
      </c>
      <c r="K202" s="7">
        <f t="shared" si="68"/>
        <v>0</v>
      </c>
      <c r="L202" s="7">
        <f t="shared" si="68"/>
        <v>0</v>
      </c>
      <c r="M202" s="7">
        <f t="shared" si="68"/>
        <v>0</v>
      </c>
      <c r="N202" s="12">
        <f t="shared" si="69"/>
        <v>0</v>
      </c>
      <c r="O202" s="4"/>
      <c r="P202" s="4"/>
      <c r="Q202" s="4"/>
      <c r="R202" s="4"/>
      <c r="S202" s="6"/>
      <c r="T202" s="11"/>
      <c r="U202" s="6"/>
      <c r="V202" s="6"/>
      <c r="W202" s="6"/>
      <c r="X202" s="4"/>
      <c r="Y202" s="5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12.75" customHeight="1" x14ac:dyDescent="0.2">
      <c r="A203" s="45" t="s">
        <v>175</v>
      </c>
      <c r="B203" s="7">
        <f>[1]Payroll!K104/12</f>
        <v>0</v>
      </c>
      <c r="C203" s="7">
        <f t="shared" si="68"/>
        <v>0</v>
      </c>
      <c r="D203" s="7">
        <f t="shared" si="68"/>
        <v>0</v>
      </c>
      <c r="E203" s="7">
        <f t="shared" si="68"/>
        <v>0</v>
      </c>
      <c r="F203" s="7">
        <f t="shared" si="68"/>
        <v>0</v>
      </c>
      <c r="G203" s="7">
        <f t="shared" si="68"/>
        <v>0</v>
      </c>
      <c r="H203" s="7">
        <f t="shared" si="68"/>
        <v>0</v>
      </c>
      <c r="I203" s="7">
        <f t="shared" si="68"/>
        <v>0</v>
      </c>
      <c r="J203" s="7">
        <f t="shared" si="68"/>
        <v>0</v>
      </c>
      <c r="K203" s="7">
        <f t="shared" si="68"/>
        <v>0</v>
      </c>
      <c r="L203" s="7">
        <f t="shared" si="68"/>
        <v>0</v>
      </c>
      <c r="M203" s="7">
        <f t="shared" si="68"/>
        <v>0</v>
      </c>
      <c r="N203" s="12">
        <f t="shared" si="69"/>
        <v>0</v>
      </c>
      <c r="O203" s="4"/>
      <c r="P203" s="4"/>
      <c r="Q203" s="4"/>
      <c r="R203" s="4"/>
      <c r="S203" s="6"/>
      <c r="T203" s="11"/>
      <c r="U203" s="6"/>
      <c r="V203" s="6"/>
      <c r="W203" s="6"/>
      <c r="X203" s="4"/>
      <c r="Y203" s="5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12.75" customHeight="1" thickBot="1" x14ac:dyDescent="0.25">
      <c r="A204" s="45" t="s">
        <v>176</v>
      </c>
      <c r="B204" s="7">
        <f>[1]Payroll!I104/12</f>
        <v>0</v>
      </c>
      <c r="C204" s="7">
        <f t="shared" si="68"/>
        <v>0</v>
      </c>
      <c r="D204" s="7">
        <f t="shared" si="68"/>
        <v>0</v>
      </c>
      <c r="E204" s="7">
        <f t="shared" si="68"/>
        <v>0</v>
      </c>
      <c r="F204" s="7">
        <f t="shared" si="68"/>
        <v>0</v>
      </c>
      <c r="G204" s="7">
        <f t="shared" si="68"/>
        <v>0</v>
      </c>
      <c r="H204" s="7">
        <f t="shared" si="68"/>
        <v>0</v>
      </c>
      <c r="I204" s="7">
        <f t="shared" si="68"/>
        <v>0</v>
      </c>
      <c r="J204" s="7">
        <f t="shared" si="68"/>
        <v>0</v>
      </c>
      <c r="K204" s="7">
        <f t="shared" si="68"/>
        <v>0</v>
      </c>
      <c r="L204" s="7">
        <f t="shared" si="68"/>
        <v>0</v>
      </c>
      <c r="M204" s="7">
        <f t="shared" si="68"/>
        <v>0</v>
      </c>
      <c r="N204" s="57">
        <f t="shared" si="69"/>
        <v>0</v>
      </c>
      <c r="O204" s="4"/>
      <c r="P204" s="4"/>
      <c r="Q204" s="4"/>
      <c r="R204" s="4"/>
      <c r="S204" s="6"/>
      <c r="T204" s="11"/>
      <c r="U204" s="6"/>
      <c r="V204" s="6"/>
      <c r="W204" s="6"/>
      <c r="X204" s="4"/>
      <c r="Y204" s="5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12.75" customHeight="1" x14ac:dyDescent="0.2">
      <c r="A205" s="30" t="s">
        <v>177</v>
      </c>
      <c r="B205" s="30">
        <f t="shared" ref="B205:M205" si="70">SUM(B199:B204)</f>
        <v>0</v>
      </c>
      <c r="C205" s="30">
        <f t="shared" si="70"/>
        <v>0</v>
      </c>
      <c r="D205" s="30">
        <f t="shared" si="70"/>
        <v>0</v>
      </c>
      <c r="E205" s="30">
        <f t="shared" si="70"/>
        <v>0</v>
      </c>
      <c r="F205" s="30">
        <f t="shared" si="70"/>
        <v>0</v>
      </c>
      <c r="G205" s="30">
        <f t="shared" si="70"/>
        <v>0</v>
      </c>
      <c r="H205" s="30">
        <f t="shared" si="70"/>
        <v>0</v>
      </c>
      <c r="I205" s="30">
        <f t="shared" si="70"/>
        <v>0</v>
      </c>
      <c r="J205" s="30">
        <f t="shared" si="70"/>
        <v>0</v>
      </c>
      <c r="K205" s="30">
        <f t="shared" si="70"/>
        <v>0</v>
      </c>
      <c r="L205" s="30">
        <f t="shared" si="70"/>
        <v>0</v>
      </c>
      <c r="M205" s="30">
        <f t="shared" si="70"/>
        <v>0</v>
      </c>
      <c r="N205" s="26">
        <f t="shared" si="69"/>
        <v>0</v>
      </c>
      <c r="O205" s="4">
        <f>SUM(N200:N204)</f>
        <v>0</v>
      </c>
      <c r="P205" s="4"/>
      <c r="Q205" s="4"/>
      <c r="R205" s="5"/>
      <c r="S205" s="6"/>
      <c r="T205" s="6"/>
      <c r="U205" s="6"/>
      <c r="V205" s="6"/>
      <c r="W205" s="6"/>
      <c r="X205" s="5"/>
      <c r="Y205" s="5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0"/>
      <c r="N206" s="3"/>
      <c r="O206" s="4"/>
      <c r="P206" s="4"/>
      <c r="Q206" s="4"/>
      <c r="R206" s="5"/>
      <c r="S206" s="6"/>
      <c r="T206" s="6"/>
      <c r="U206" s="6"/>
      <c r="V206" s="6"/>
      <c r="W206" s="6"/>
      <c r="X206" s="5"/>
      <c r="Y206" s="5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12.75" customHeight="1" x14ac:dyDescent="0.2">
      <c r="A207" s="42" t="s">
        <v>178</v>
      </c>
      <c r="B207" s="7">
        <v>200</v>
      </c>
      <c r="C207" s="7">
        <v>200</v>
      </c>
      <c r="D207" s="7">
        <v>200</v>
      </c>
      <c r="E207" s="7">
        <v>200</v>
      </c>
      <c r="F207" s="7">
        <v>200</v>
      </c>
      <c r="G207" s="7">
        <v>200</v>
      </c>
      <c r="H207" s="7">
        <v>200</v>
      </c>
      <c r="I207" s="7">
        <v>200</v>
      </c>
      <c r="J207" s="7">
        <v>200</v>
      </c>
      <c r="K207" s="7">
        <v>200</v>
      </c>
      <c r="L207" s="7">
        <v>200</v>
      </c>
      <c r="M207" s="7">
        <v>200</v>
      </c>
      <c r="N207" s="12">
        <f t="shared" ref="N207:N211" si="71">SUM(B207:M207)</f>
        <v>2400</v>
      </c>
      <c r="O207" s="4"/>
      <c r="P207" s="4"/>
      <c r="Q207" s="4"/>
      <c r="R207" s="4"/>
      <c r="S207" s="6"/>
      <c r="T207" s="6"/>
      <c r="U207" s="6"/>
      <c r="V207" s="6"/>
      <c r="W207" s="6"/>
      <c r="X207" s="5"/>
      <c r="Y207" s="5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12.75" customHeight="1" x14ac:dyDescent="0.2">
      <c r="A208" s="42" t="s">
        <v>179</v>
      </c>
      <c r="B208" s="7">
        <v>100</v>
      </c>
      <c r="C208" s="7">
        <v>100</v>
      </c>
      <c r="D208" s="7"/>
      <c r="E208" s="7"/>
      <c r="F208" s="7"/>
      <c r="G208" s="7"/>
      <c r="H208" s="7"/>
      <c r="I208" s="7">
        <v>100</v>
      </c>
      <c r="J208" s="7">
        <v>100</v>
      </c>
      <c r="K208" s="7">
        <v>100</v>
      </c>
      <c r="L208" s="7">
        <v>100</v>
      </c>
      <c r="M208" s="7">
        <v>100</v>
      </c>
      <c r="N208" s="12">
        <f t="shared" si="71"/>
        <v>700</v>
      </c>
      <c r="O208" s="4"/>
      <c r="P208" s="4"/>
      <c r="Q208" s="4"/>
      <c r="R208" s="4"/>
      <c r="S208" s="6"/>
      <c r="T208" s="6"/>
      <c r="U208" s="6"/>
      <c r="V208" s="6"/>
      <c r="W208" s="6"/>
      <c r="X208" s="5"/>
      <c r="Y208" s="5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12.75" customHeight="1" x14ac:dyDescent="0.2">
      <c r="A209" s="42" t="s">
        <v>180</v>
      </c>
      <c r="B209" s="7"/>
      <c r="C209" s="7">
        <v>17000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2">
        <f t="shared" si="71"/>
        <v>17000</v>
      </c>
      <c r="O209" s="4"/>
      <c r="P209" s="4"/>
      <c r="Q209" s="4"/>
      <c r="R209" s="4"/>
      <c r="S209" s="6"/>
      <c r="T209" s="6"/>
      <c r="U209" s="6"/>
      <c r="V209" s="6"/>
      <c r="W209" s="6"/>
      <c r="X209" s="5"/>
      <c r="Y209" s="5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12.75" customHeight="1" x14ac:dyDescent="0.2">
      <c r="A210" s="42" t="s">
        <v>181</v>
      </c>
      <c r="B210" s="7">
        <v>500</v>
      </c>
      <c r="C210" s="7">
        <v>500</v>
      </c>
      <c r="D210" s="7">
        <v>500</v>
      </c>
      <c r="E210" s="7">
        <v>500</v>
      </c>
      <c r="F210" s="7">
        <v>500</v>
      </c>
      <c r="G210" s="7">
        <v>500</v>
      </c>
      <c r="H210" s="7">
        <v>500</v>
      </c>
      <c r="I210" s="7">
        <v>500</v>
      </c>
      <c r="J210" s="7">
        <v>500</v>
      </c>
      <c r="K210" s="7">
        <v>500</v>
      </c>
      <c r="L210" s="7">
        <v>500</v>
      </c>
      <c r="M210" s="7">
        <v>500</v>
      </c>
      <c r="N210" s="12">
        <f t="shared" si="71"/>
        <v>6000</v>
      </c>
      <c r="O210" s="4"/>
      <c r="P210" s="4"/>
      <c r="Q210" s="4"/>
      <c r="R210" s="4"/>
      <c r="S210" s="6"/>
      <c r="T210" s="6"/>
      <c r="U210" s="6"/>
      <c r="V210" s="6"/>
      <c r="W210" s="6"/>
      <c r="X210" s="5"/>
      <c r="Y210" s="5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12.75" customHeight="1" x14ac:dyDescent="0.2">
      <c r="A211" s="30" t="s">
        <v>182</v>
      </c>
      <c r="B211" s="30">
        <f t="shared" ref="B211:M211" si="72">SUM(B207:B210)</f>
        <v>800</v>
      </c>
      <c r="C211" s="30">
        <f t="shared" si="72"/>
        <v>17800</v>
      </c>
      <c r="D211" s="30">
        <f t="shared" si="72"/>
        <v>700</v>
      </c>
      <c r="E211" s="30">
        <f t="shared" si="72"/>
        <v>700</v>
      </c>
      <c r="F211" s="30">
        <f t="shared" si="72"/>
        <v>700</v>
      </c>
      <c r="G211" s="30">
        <f t="shared" si="72"/>
        <v>700</v>
      </c>
      <c r="H211" s="30">
        <f t="shared" si="72"/>
        <v>700</v>
      </c>
      <c r="I211" s="30">
        <f t="shared" si="72"/>
        <v>800</v>
      </c>
      <c r="J211" s="30">
        <f t="shared" si="72"/>
        <v>800</v>
      </c>
      <c r="K211" s="30">
        <f t="shared" si="72"/>
        <v>800</v>
      </c>
      <c r="L211" s="30">
        <f t="shared" si="72"/>
        <v>800</v>
      </c>
      <c r="M211" s="30">
        <f t="shared" si="72"/>
        <v>800</v>
      </c>
      <c r="N211" s="26">
        <f t="shared" si="71"/>
        <v>26100</v>
      </c>
      <c r="O211" s="4">
        <f>SUM(N207:N210)</f>
        <v>26100</v>
      </c>
      <c r="P211" s="4"/>
      <c r="Q211" s="4"/>
      <c r="R211" s="5"/>
      <c r="S211" s="6"/>
      <c r="T211" s="6"/>
      <c r="U211" s="6"/>
      <c r="V211" s="6"/>
      <c r="W211" s="6"/>
      <c r="X211" s="5"/>
      <c r="Y211" s="5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12"/>
      <c r="O212" s="4"/>
      <c r="P212" s="4"/>
      <c r="Q212" s="4"/>
      <c r="R212" s="5"/>
      <c r="S212" s="6"/>
      <c r="T212" s="6"/>
      <c r="U212" s="6"/>
      <c r="V212" s="6"/>
      <c r="W212" s="6"/>
      <c r="X212" s="5"/>
      <c r="Y212" s="5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12.75" customHeight="1" x14ac:dyDescent="0.2">
      <c r="A213" s="42" t="s">
        <v>183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2">
        <f t="shared" ref="N213:N216" si="73">SUM(B213:M213)</f>
        <v>0</v>
      </c>
      <c r="O213" s="4"/>
      <c r="P213" s="4"/>
      <c r="Q213" s="4"/>
      <c r="R213" s="5"/>
      <c r="S213" s="6"/>
      <c r="T213" s="6"/>
      <c r="U213" s="6"/>
      <c r="V213" s="6"/>
      <c r="W213" s="6"/>
      <c r="X213" s="5"/>
      <c r="Y213" s="4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12.75" customHeight="1" x14ac:dyDescent="0.2">
      <c r="A214" s="43" t="s">
        <v>184</v>
      </c>
      <c r="B214" s="7"/>
      <c r="C214" s="7"/>
      <c r="D214" s="7">
        <v>6500</v>
      </c>
      <c r="E214" s="7"/>
      <c r="F214" s="7"/>
      <c r="G214" s="7"/>
      <c r="H214" s="7"/>
      <c r="I214" s="7"/>
      <c r="J214" s="7"/>
      <c r="K214" s="7"/>
      <c r="L214" s="7"/>
      <c r="M214" s="7"/>
      <c r="N214" s="12">
        <f t="shared" si="73"/>
        <v>6500</v>
      </c>
      <c r="O214" s="4"/>
      <c r="P214" s="4"/>
      <c r="Q214" s="4"/>
      <c r="R214" s="4"/>
      <c r="S214" s="6"/>
      <c r="T214" s="11"/>
      <c r="U214" s="6"/>
      <c r="V214" s="6"/>
      <c r="W214" s="6"/>
      <c r="X214" s="4"/>
      <c r="Y214" s="4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12.75" customHeight="1" x14ac:dyDescent="0.2">
      <c r="A215" s="43" t="s">
        <v>185</v>
      </c>
      <c r="B215" s="7"/>
      <c r="C215" s="7">
        <v>100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/>
      <c r="J215" s="7"/>
      <c r="K215" s="7"/>
      <c r="L215" s="7">
        <v>100</v>
      </c>
      <c r="M215" s="7"/>
      <c r="N215" s="12">
        <f t="shared" si="73"/>
        <v>200</v>
      </c>
      <c r="O215" s="4"/>
      <c r="P215" s="4"/>
      <c r="Q215" s="4"/>
      <c r="R215" s="4"/>
      <c r="S215" s="6"/>
      <c r="T215" s="11"/>
      <c r="U215" s="6"/>
      <c r="V215" s="6"/>
      <c r="W215" s="6"/>
      <c r="X215" s="4"/>
      <c r="Y215" s="4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12.75" customHeight="1" x14ac:dyDescent="0.2">
      <c r="A216" s="47" t="s">
        <v>186</v>
      </c>
      <c r="B216" s="30">
        <f t="shared" ref="B216:M216" si="74">SUM(B213:B215)</f>
        <v>0</v>
      </c>
      <c r="C216" s="30">
        <f t="shared" si="74"/>
        <v>100</v>
      </c>
      <c r="D216" s="30">
        <f t="shared" si="74"/>
        <v>6500</v>
      </c>
      <c r="E216" s="30">
        <f t="shared" si="74"/>
        <v>0</v>
      </c>
      <c r="F216" s="30">
        <f t="shared" si="74"/>
        <v>0</v>
      </c>
      <c r="G216" s="30">
        <f t="shared" si="74"/>
        <v>0</v>
      </c>
      <c r="H216" s="30">
        <f t="shared" si="74"/>
        <v>0</v>
      </c>
      <c r="I216" s="30">
        <f t="shared" si="74"/>
        <v>0</v>
      </c>
      <c r="J216" s="30">
        <f t="shared" si="74"/>
        <v>0</v>
      </c>
      <c r="K216" s="30">
        <f t="shared" si="74"/>
        <v>0</v>
      </c>
      <c r="L216" s="30">
        <f t="shared" si="74"/>
        <v>100</v>
      </c>
      <c r="M216" s="30">
        <f t="shared" si="74"/>
        <v>0</v>
      </c>
      <c r="N216" s="26">
        <f t="shared" si="73"/>
        <v>6700</v>
      </c>
      <c r="O216" s="4">
        <f>SUM(N213:N215)</f>
        <v>6700</v>
      </c>
      <c r="P216" s="4"/>
      <c r="Q216" s="4"/>
      <c r="R216" s="4"/>
      <c r="S216" s="6"/>
      <c r="T216" s="11"/>
      <c r="U216" s="6"/>
      <c r="V216" s="6"/>
      <c r="W216" s="6"/>
      <c r="X216" s="4"/>
      <c r="Y216" s="4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12.75" customHeight="1" x14ac:dyDescent="0.2">
      <c r="A217" s="2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12"/>
      <c r="O217" s="4"/>
      <c r="P217" s="4"/>
      <c r="Q217" s="4"/>
      <c r="R217" s="4"/>
      <c r="S217" s="6"/>
      <c r="T217" s="11"/>
      <c r="U217" s="6"/>
      <c r="V217" s="6"/>
      <c r="W217" s="6"/>
      <c r="X217" s="4"/>
      <c r="Y217" s="4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12.75" customHeight="1" x14ac:dyDescent="0.2">
      <c r="A218" s="47" t="s">
        <v>187</v>
      </c>
      <c r="B218" s="30">
        <v>100</v>
      </c>
      <c r="C218" s="30">
        <v>100</v>
      </c>
      <c r="D218" s="30">
        <v>100</v>
      </c>
      <c r="E218" s="30">
        <v>100</v>
      </c>
      <c r="F218" s="30">
        <v>100</v>
      </c>
      <c r="G218" s="30">
        <v>100</v>
      </c>
      <c r="H218" s="30">
        <v>100</v>
      </c>
      <c r="I218" s="30">
        <v>100</v>
      </c>
      <c r="J218" s="30">
        <v>100</v>
      </c>
      <c r="K218" s="30">
        <v>100</v>
      </c>
      <c r="L218" s="30">
        <v>100</v>
      </c>
      <c r="M218" s="30">
        <v>100</v>
      </c>
      <c r="N218" s="33">
        <f>SUM(B218:M218)</f>
        <v>1200</v>
      </c>
      <c r="O218" s="30">
        <f>N218</f>
        <v>1200</v>
      </c>
      <c r="P218" s="4"/>
      <c r="Q218" s="4"/>
      <c r="R218" s="4"/>
      <c r="S218" s="6"/>
      <c r="T218" s="11"/>
      <c r="U218" s="6"/>
      <c r="V218" s="6"/>
      <c r="W218" s="6"/>
      <c r="X218" s="4"/>
      <c r="Y218" s="4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12.75" customHeight="1" x14ac:dyDescent="0.2">
      <c r="A219" s="4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20"/>
      <c r="O219" s="7"/>
      <c r="P219" s="7"/>
      <c r="Q219" s="4"/>
      <c r="R219" s="4"/>
      <c r="S219" s="6"/>
      <c r="T219" s="11"/>
      <c r="U219" s="6"/>
      <c r="V219" s="6"/>
      <c r="W219" s="6"/>
      <c r="X219" s="4"/>
      <c r="Y219" s="5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12.75" customHeight="1" x14ac:dyDescent="0.2">
      <c r="A220" s="43" t="s">
        <v>188</v>
      </c>
      <c r="B220" s="7">
        <v>100</v>
      </c>
      <c r="C220" s="7">
        <v>100</v>
      </c>
      <c r="D220" s="7">
        <v>100</v>
      </c>
      <c r="E220" s="7">
        <v>100</v>
      </c>
      <c r="F220" s="7">
        <v>100</v>
      </c>
      <c r="G220" s="7">
        <v>100</v>
      </c>
      <c r="H220" s="7">
        <v>100</v>
      </c>
      <c r="I220" s="7">
        <v>100</v>
      </c>
      <c r="J220" s="7">
        <v>100</v>
      </c>
      <c r="K220" s="7">
        <v>4500</v>
      </c>
      <c r="L220" s="7">
        <v>100</v>
      </c>
      <c r="M220" s="7">
        <v>100</v>
      </c>
      <c r="N220" s="12">
        <f t="shared" ref="N220:N222" si="75">SUM(B220:M220)</f>
        <v>5600</v>
      </c>
      <c r="O220" s="4"/>
      <c r="P220" s="4"/>
      <c r="Q220" s="4"/>
      <c r="R220" s="4"/>
      <c r="S220" s="6"/>
      <c r="T220" s="6"/>
      <c r="U220" s="6"/>
      <c r="V220" s="6"/>
      <c r="W220" s="6"/>
      <c r="X220" s="5"/>
      <c r="Y220" s="4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12.75" customHeight="1" x14ac:dyDescent="0.2">
      <c r="A221" s="43" t="s">
        <v>189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2">
        <f t="shared" si="75"/>
        <v>0</v>
      </c>
      <c r="O221" s="4"/>
      <c r="P221" s="4"/>
      <c r="Q221" s="4"/>
      <c r="R221" s="4"/>
      <c r="S221" s="6"/>
      <c r="T221" s="11"/>
      <c r="U221" s="6"/>
      <c r="V221" s="6"/>
      <c r="W221" s="6"/>
      <c r="X221" s="4"/>
      <c r="Y221" s="5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12.75" customHeight="1" x14ac:dyDescent="0.2">
      <c r="A222" s="47" t="s">
        <v>190</v>
      </c>
      <c r="B222" s="30">
        <f t="shared" ref="B222:M222" si="76">SUM(B220:B221)</f>
        <v>100</v>
      </c>
      <c r="C222" s="30">
        <f t="shared" si="76"/>
        <v>100</v>
      </c>
      <c r="D222" s="30">
        <f t="shared" si="76"/>
        <v>100</v>
      </c>
      <c r="E222" s="30">
        <f t="shared" si="76"/>
        <v>100</v>
      </c>
      <c r="F222" s="30">
        <f t="shared" si="76"/>
        <v>100</v>
      </c>
      <c r="G222" s="30">
        <f t="shared" si="76"/>
        <v>100</v>
      </c>
      <c r="H222" s="30">
        <f t="shared" si="76"/>
        <v>100</v>
      </c>
      <c r="I222" s="30">
        <f t="shared" si="76"/>
        <v>100</v>
      </c>
      <c r="J222" s="30">
        <f t="shared" si="76"/>
        <v>100</v>
      </c>
      <c r="K222" s="30">
        <f t="shared" si="76"/>
        <v>4500</v>
      </c>
      <c r="L222" s="30">
        <f t="shared" si="76"/>
        <v>100</v>
      </c>
      <c r="M222" s="30">
        <f t="shared" si="76"/>
        <v>100</v>
      </c>
      <c r="N222" s="33">
        <f t="shared" si="75"/>
        <v>5600</v>
      </c>
      <c r="O222" s="4">
        <f>SUM(N220:N221)</f>
        <v>5600</v>
      </c>
      <c r="P222" s="4"/>
      <c r="Q222" s="4"/>
      <c r="R222" s="5"/>
      <c r="S222" s="6"/>
      <c r="T222" s="6"/>
      <c r="U222" s="6"/>
      <c r="V222" s="6"/>
      <c r="W222" s="6"/>
      <c r="X222" s="5"/>
      <c r="Y222" s="5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12.75" customHeight="1" x14ac:dyDescent="0.2">
      <c r="A223" s="4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4"/>
      <c r="P223" s="4"/>
      <c r="Q223" s="4"/>
      <c r="R223" s="5"/>
      <c r="S223" s="6"/>
      <c r="T223" s="6"/>
      <c r="U223" s="6"/>
      <c r="V223" s="6"/>
      <c r="W223" s="6"/>
      <c r="X223" s="5"/>
      <c r="Y223" s="5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12.75" customHeight="1" x14ac:dyDescent="0.2">
      <c r="A224" s="2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12"/>
      <c r="O224" s="4"/>
      <c r="P224" s="4"/>
      <c r="Q224" s="4"/>
      <c r="R224" s="5"/>
      <c r="S224" s="6"/>
      <c r="T224" s="6"/>
      <c r="U224" s="6"/>
      <c r="V224" s="6"/>
      <c r="W224" s="6"/>
      <c r="X224" s="5"/>
      <c r="Y224" s="5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12.75" customHeight="1" x14ac:dyDescent="0.2">
      <c r="A225" s="58" t="s">
        <v>191</v>
      </c>
      <c r="B225" s="14">
        <f t="shared" ref="B225:M225" si="77">+B205+B197+B222+B216+B211+B218</f>
        <v>1000</v>
      </c>
      <c r="C225" s="14">
        <f t="shared" si="77"/>
        <v>18100</v>
      </c>
      <c r="D225" s="14">
        <f t="shared" si="77"/>
        <v>7400</v>
      </c>
      <c r="E225" s="14">
        <f t="shared" si="77"/>
        <v>900</v>
      </c>
      <c r="F225" s="14">
        <f t="shared" si="77"/>
        <v>900</v>
      </c>
      <c r="G225" s="14">
        <f t="shared" si="77"/>
        <v>900</v>
      </c>
      <c r="H225" s="14">
        <f t="shared" si="77"/>
        <v>900</v>
      </c>
      <c r="I225" s="14">
        <f t="shared" si="77"/>
        <v>1000</v>
      </c>
      <c r="J225" s="14">
        <f t="shared" si="77"/>
        <v>1000</v>
      </c>
      <c r="K225" s="14">
        <f t="shared" si="77"/>
        <v>5400</v>
      </c>
      <c r="L225" s="14">
        <f t="shared" si="77"/>
        <v>1100</v>
      </c>
      <c r="M225" s="14">
        <f t="shared" si="77"/>
        <v>1000</v>
      </c>
      <c r="N225" s="15">
        <f>SUM(B225:M225)</f>
        <v>39600</v>
      </c>
      <c r="O225" s="11">
        <f>O197+O205+O222+O216+O211+O218</f>
        <v>39600</v>
      </c>
      <c r="P225" s="11"/>
      <c r="Q225" s="55"/>
      <c r="R225" s="7"/>
      <c r="S225" s="6"/>
      <c r="T225" s="11"/>
      <c r="U225" s="6"/>
      <c r="V225" s="6"/>
      <c r="W225" s="6"/>
      <c r="X225" s="7"/>
      <c r="Y225" s="5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12.75" customHeight="1" x14ac:dyDescent="0.2">
      <c r="A226" s="4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4"/>
      <c r="P226" s="4"/>
      <c r="Q226" s="7"/>
      <c r="R226" s="7"/>
      <c r="S226" s="6"/>
      <c r="T226" s="55"/>
      <c r="U226" s="6"/>
      <c r="V226" s="6"/>
      <c r="W226" s="6"/>
      <c r="X226" s="7"/>
      <c r="Y226" s="5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12.75" customHeight="1" x14ac:dyDescent="0.2">
      <c r="A227" s="59" t="s">
        <v>192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2"/>
      <c r="O227" s="4"/>
      <c r="P227" s="4"/>
      <c r="Q227" s="7"/>
      <c r="R227" s="7"/>
      <c r="S227" s="6"/>
      <c r="T227" s="55"/>
      <c r="U227" s="6"/>
      <c r="V227" s="6"/>
      <c r="W227" s="6"/>
      <c r="X227" s="7"/>
      <c r="Y227" s="4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12.75" customHeight="1" x14ac:dyDescent="0.2">
      <c r="A228" s="27" t="s">
        <v>193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2"/>
      <c r="O228" s="4"/>
      <c r="P228" s="4"/>
      <c r="Q228" s="7"/>
      <c r="R228" s="7"/>
      <c r="S228" s="6"/>
      <c r="T228" s="55"/>
      <c r="U228" s="6"/>
      <c r="V228" s="6"/>
      <c r="W228" s="6"/>
      <c r="X228" s="7"/>
      <c r="Y228" s="4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12.75" customHeight="1" x14ac:dyDescent="0.2">
      <c r="A229" s="43" t="s">
        <v>194</v>
      </c>
      <c r="B229" s="7">
        <v>16200</v>
      </c>
      <c r="C229" s="7">
        <f t="shared" ref="C229:M230" si="78">B229</f>
        <v>16200</v>
      </c>
      <c r="D229" s="7">
        <f t="shared" si="78"/>
        <v>16200</v>
      </c>
      <c r="E229" s="7">
        <f t="shared" si="78"/>
        <v>16200</v>
      </c>
      <c r="F229" s="7">
        <f t="shared" si="78"/>
        <v>16200</v>
      </c>
      <c r="G229" s="7">
        <f t="shared" si="78"/>
        <v>16200</v>
      </c>
      <c r="H229" s="7">
        <f t="shared" si="78"/>
        <v>16200</v>
      </c>
      <c r="I229" s="7">
        <f t="shared" si="78"/>
        <v>16200</v>
      </c>
      <c r="J229" s="7">
        <f t="shared" si="78"/>
        <v>16200</v>
      </c>
      <c r="K229" s="7">
        <f t="shared" si="78"/>
        <v>16200</v>
      </c>
      <c r="L229" s="7">
        <f t="shared" si="78"/>
        <v>16200</v>
      </c>
      <c r="M229" s="7">
        <f t="shared" si="78"/>
        <v>16200</v>
      </c>
      <c r="N229" s="12">
        <f t="shared" ref="N229:N230" si="79">SUM(B229:M229)</f>
        <v>194400</v>
      </c>
      <c r="O229" s="4"/>
      <c r="P229" s="4"/>
      <c r="Q229" s="4"/>
      <c r="R229" s="4"/>
      <c r="S229" s="6"/>
      <c r="T229" s="11"/>
      <c r="U229" s="6"/>
      <c r="V229" s="6"/>
      <c r="W229" s="6"/>
      <c r="X229" s="4"/>
      <c r="Y229" s="5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12.75" customHeight="1" x14ac:dyDescent="0.2">
      <c r="A230" s="43" t="s">
        <v>195</v>
      </c>
      <c r="B230" s="7">
        <v>18360</v>
      </c>
      <c r="C230" s="7">
        <f t="shared" si="78"/>
        <v>18360</v>
      </c>
      <c r="D230" s="7">
        <f t="shared" si="78"/>
        <v>18360</v>
      </c>
      <c r="E230" s="7">
        <f t="shared" si="78"/>
        <v>18360</v>
      </c>
      <c r="F230" s="7">
        <f t="shared" si="78"/>
        <v>18360</v>
      </c>
      <c r="G230" s="7">
        <f t="shared" si="78"/>
        <v>18360</v>
      </c>
      <c r="H230" s="7">
        <f t="shared" si="78"/>
        <v>18360</v>
      </c>
      <c r="I230" s="7">
        <f t="shared" si="78"/>
        <v>18360</v>
      </c>
      <c r="J230" s="7">
        <f t="shared" si="78"/>
        <v>18360</v>
      </c>
      <c r="K230" s="7">
        <f t="shared" si="78"/>
        <v>18360</v>
      </c>
      <c r="L230" s="7">
        <f t="shared" si="78"/>
        <v>18360</v>
      </c>
      <c r="M230" s="7">
        <f t="shared" si="78"/>
        <v>18360</v>
      </c>
      <c r="N230" s="12">
        <f t="shared" si="79"/>
        <v>220320</v>
      </c>
      <c r="O230" s="4"/>
      <c r="P230" s="4"/>
      <c r="Q230" s="4"/>
      <c r="R230" s="4"/>
      <c r="S230" s="6"/>
      <c r="T230" s="11"/>
      <c r="U230" s="6"/>
      <c r="V230" s="6"/>
      <c r="W230" s="6"/>
      <c r="X230" s="4"/>
      <c r="Y230" s="5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12.75" customHeight="1" x14ac:dyDescent="0.2">
      <c r="A231" s="49" t="s">
        <v>196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26"/>
      <c r="O231" s="4"/>
      <c r="P231" s="4"/>
      <c r="Q231" s="4"/>
      <c r="R231" s="5"/>
      <c r="S231" s="6"/>
      <c r="T231" s="6"/>
      <c r="U231" s="6"/>
      <c r="V231" s="6"/>
      <c r="W231" s="6"/>
      <c r="X231" s="5"/>
      <c r="Y231" s="5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12.75" customHeight="1" x14ac:dyDescent="0.2">
      <c r="A232" s="4" t="s">
        <v>197</v>
      </c>
      <c r="B232" s="30">
        <f t="shared" ref="B232:M232" si="80">SUM(B228:B230)</f>
        <v>34560</v>
      </c>
      <c r="C232" s="30">
        <f t="shared" si="80"/>
        <v>34560</v>
      </c>
      <c r="D232" s="30">
        <f t="shared" si="80"/>
        <v>34560</v>
      </c>
      <c r="E232" s="30">
        <f t="shared" si="80"/>
        <v>34560</v>
      </c>
      <c r="F232" s="30">
        <f t="shared" si="80"/>
        <v>34560</v>
      </c>
      <c r="G232" s="30">
        <f t="shared" si="80"/>
        <v>34560</v>
      </c>
      <c r="H232" s="30">
        <f t="shared" si="80"/>
        <v>34560</v>
      </c>
      <c r="I232" s="30">
        <f t="shared" si="80"/>
        <v>34560</v>
      </c>
      <c r="J232" s="30">
        <f t="shared" si="80"/>
        <v>34560</v>
      </c>
      <c r="K232" s="30">
        <f t="shared" si="80"/>
        <v>34560</v>
      </c>
      <c r="L232" s="30">
        <f t="shared" si="80"/>
        <v>34560</v>
      </c>
      <c r="M232" s="30">
        <f t="shared" si="80"/>
        <v>34560</v>
      </c>
      <c r="N232" s="33">
        <f>SUM(B232:M232)</f>
        <v>414720</v>
      </c>
      <c r="O232" s="4">
        <f>SUM(N229:N231)</f>
        <v>414720</v>
      </c>
      <c r="P232" s="4"/>
      <c r="Q232" s="4"/>
      <c r="R232" s="4"/>
      <c r="S232" s="6"/>
      <c r="T232" s="11"/>
      <c r="U232" s="6"/>
      <c r="V232" s="6"/>
      <c r="W232" s="6"/>
      <c r="X232" s="4"/>
      <c r="Y232" s="5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12.75" customHeight="1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4"/>
      <c r="P233" s="4"/>
      <c r="Q233" s="4"/>
      <c r="R233" s="4"/>
      <c r="S233" s="6"/>
      <c r="T233" s="11"/>
      <c r="U233" s="6"/>
      <c r="V233" s="6"/>
      <c r="W233" s="6"/>
      <c r="X233" s="4"/>
      <c r="Y233" s="5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12.75" customHeight="1" x14ac:dyDescent="0.2">
      <c r="A234" s="4" t="s">
        <v>198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2"/>
      <c r="O234" s="4"/>
      <c r="P234" s="4"/>
      <c r="Q234" s="4"/>
      <c r="R234" s="5"/>
      <c r="S234" s="6"/>
      <c r="T234" s="6"/>
      <c r="U234" s="6"/>
      <c r="V234" s="6"/>
      <c r="W234" s="6"/>
      <c r="X234" s="5"/>
      <c r="Y234" s="5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12.75" customHeight="1" x14ac:dyDescent="0.2">
      <c r="A235" s="43" t="s">
        <v>199</v>
      </c>
      <c r="B235" s="4">
        <f>[1]Payroll!H88/12</f>
        <v>800</v>
      </c>
      <c r="C235" s="4">
        <f t="shared" ref="C235:M239" si="81">B235</f>
        <v>800</v>
      </c>
      <c r="D235" s="4">
        <f t="shared" si="81"/>
        <v>800</v>
      </c>
      <c r="E235" s="4">
        <f t="shared" si="81"/>
        <v>800</v>
      </c>
      <c r="F235" s="4">
        <f t="shared" si="81"/>
        <v>800</v>
      </c>
      <c r="G235" s="4">
        <f t="shared" si="81"/>
        <v>800</v>
      </c>
      <c r="H235" s="4">
        <f t="shared" si="81"/>
        <v>800</v>
      </c>
      <c r="I235" s="4">
        <f t="shared" si="81"/>
        <v>800</v>
      </c>
      <c r="J235" s="4">
        <f t="shared" si="81"/>
        <v>800</v>
      </c>
      <c r="K235" s="4">
        <f t="shared" si="81"/>
        <v>800</v>
      </c>
      <c r="L235" s="4">
        <f t="shared" si="81"/>
        <v>800</v>
      </c>
      <c r="M235" s="4">
        <f t="shared" si="81"/>
        <v>800</v>
      </c>
      <c r="N235" s="12">
        <f t="shared" ref="N235:N240" si="82">SUM(B235:M235)</f>
        <v>9600</v>
      </c>
      <c r="O235" s="4"/>
      <c r="P235" s="4"/>
      <c r="Q235" s="4"/>
      <c r="R235" s="4"/>
      <c r="S235" s="6"/>
      <c r="T235" s="11"/>
      <c r="U235" s="6"/>
      <c r="V235" s="6"/>
      <c r="W235" s="6"/>
      <c r="X235" s="4"/>
      <c r="Y235" s="4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12.75" customHeight="1" x14ac:dyDescent="0.2">
      <c r="A236" s="42" t="s">
        <v>200</v>
      </c>
      <c r="B236" s="4">
        <v>2700</v>
      </c>
      <c r="C236" s="4">
        <f t="shared" si="81"/>
        <v>2700</v>
      </c>
      <c r="D236" s="4">
        <f t="shared" si="81"/>
        <v>2700</v>
      </c>
      <c r="E236" s="4">
        <f t="shared" si="81"/>
        <v>2700</v>
      </c>
      <c r="F236" s="4">
        <f t="shared" si="81"/>
        <v>2700</v>
      </c>
      <c r="G236" s="4">
        <f t="shared" si="81"/>
        <v>2700</v>
      </c>
      <c r="H236" s="4">
        <f t="shared" si="81"/>
        <v>2700</v>
      </c>
      <c r="I236" s="4">
        <f t="shared" si="81"/>
        <v>2700</v>
      </c>
      <c r="J236" s="4">
        <f t="shared" si="81"/>
        <v>2700</v>
      </c>
      <c r="K236" s="4">
        <f t="shared" si="81"/>
        <v>2700</v>
      </c>
      <c r="L236" s="4">
        <f t="shared" si="81"/>
        <v>2700</v>
      </c>
      <c r="M236" s="4">
        <f t="shared" si="81"/>
        <v>2700</v>
      </c>
      <c r="N236" s="12">
        <f t="shared" si="82"/>
        <v>32400</v>
      </c>
      <c r="O236" s="4"/>
      <c r="P236" s="4"/>
      <c r="Q236" s="4"/>
      <c r="R236" s="4"/>
      <c r="S236" s="6"/>
      <c r="T236" s="11"/>
      <c r="U236" s="6"/>
      <c r="V236" s="6"/>
      <c r="W236" s="6"/>
      <c r="X236" s="4"/>
      <c r="Y236" s="4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12.75" customHeight="1" x14ac:dyDescent="0.2">
      <c r="A237" s="42" t="s">
        <v>201</v>
      </c>
      <c r="B237" s="4">
        <v>2500</v>
      </c>
      <c r="C237" s="4">
        <f t="shared" si="81"/>
        <v>2500</v>
      </c>
      <c r="D237" s="4">
        <f t="shared" si="81"/>
        <v>2500</v>
      </c>
      <c r="E237" s="4">
        <f t="shared" si="81"/>
        <v>2500</v>
      </c>
      <c r="F237" s="4">
        <f t="shared" si="81"/>
        <v>2500</v>
      </c>
      <c r="G237" s="4">
        <f t="shared" si="81"/>
        <v>2500</v>
      </c>
      <c r="H237" s="4">
        <f t="shared" si="81"/>
        <v>2500</v>
      </c>
      <c r="I237" s="4">
        <f t="shared" si="81"/>
        <v>2500</v>
      </c>
      <c r="J237" s="4">
        <f t="shared" si="81"/>
        <v>2500</v>
      </c>
      <c r="K237" s="4">
        <f t="shared" si="81"/>
        <v>2500</v>
      </c>
      <c r="L237" s="4">
        <f t="shared" si="81"/>
        <v>2500</v>
      </c>
      <c r="M237" s="4">
        <f t="shared" si="81"/>
        <v>2500</v>
      </c>
      <c r="N237" s="12">
        <f t="shared" si="82"/>
        <v>30000</v>
      </c>
      <c r="O237" s="4"/>
      <c r="P237" s="4"/>
      <c r="Q237" s="4"/>
      <c r="R237" s="4"/>
      <c r="S237" s="6"/>
      <c r="T237" s="11"/>
      <c r="U237" s="6"/>
      <c r="V237" s="6"/>
      <c r="W237" s="6"/>
      <c r="X237" s="4"/>
      <c r="Y237" s="4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12.75" customHeight="1" x14ac:dyDescent="0.2">
      <c r="A238" s="42" t="s">
        <v>202</v>
      </c>
      <c r="B238" s="4">
        <v>135</v>
      </c>
      <c r="C238" s="4">
        <f t="shared" si="81"/>
        <v>135</v>
      </c>
      <c r="D238" s="4">
        <f t="shared" si="81"/>
        <v>135</v>
      </c>
      <c r="E238" s="4">
        <f t="shared" si="81"/>
        <v>135</v>
      </c>
      <c r="F238" s="4">
        <f t="shared" si="81"/>
        <v>135</v>
      </c>
      <c r="G238" s="4">
        <f t="shared" si="81"/>
        <v>135</v>
      </c>
      <c r="H238" s="4">
        <f t="shared" si="81"/>
        <v>135</v>
      </c>
      <c r="I238" s="4">
        <f t="shared" si="81"/>
        <v>135</v>
      </c>
      <c r="J238" s="4">
        <f t="shared" si="81"/>
        <v>135</v>
      </c>
      <c r="K238" s="4">
        <f t="shared" si="81"/>
        <v>135</v>
      </c>
      <c r="L238" s="4">
        <f t="shared" si="81"/>
        <v>135</v>
      </c>
      <c r="M238" s="4">
        <f t="shared" si="81"/>
        <v>135</v>
      </c>
      <c r="N238" s="12">
        <f t="shared" si="82"/>
        <v>1620</v>
      </c>
      <c r="O238" s="4"/>
      <c r="P238" s="4"/>
      <c r="Q238" s="4"/>
      <c r="R238" s="4"/>
      <c r="S238" s="6"/>
      <c r="T238" s="11"/>
      <c r="U238" s="6"/>
      <c r="V238" s="6"/>
      <c r="W238" s="6"/>
      <c r="X238" s="4"/>
      <c r="Y238" s="4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12.75" customHeight="1" x14ac:dyDescent="0.2">
      <c r="A239" s="45" t="s">
        <v>203</v>
      </c>
      <c r="B239" s="25">
        <f>[1]Payroll!L88/12</f>
        <v>16.666666666666668</v>
      </c>
      <c r="C239" s="25">
        <f t="shared" si="81"/>
        <v>16.666666666666668</v>
      </c>
      <c r="D239" s="25">
        <f t="shared" si="81"/>
        <v>16.666666666666668</v>
      </c>
      <c r="E239" s="25">
        <f t="shared" si="81"/>
        <v>16.666666666666668</v>
      </c>
      <c r="F239" s="25">
        <f t="shared" si="81"/>
        <v>16.666666666666668</v>
      </c>
      <c r="G239" s="25">
        <f t="shared" si="81"/>
        <v>16.666666666666668</v>
      </c>
      <c r="H239" s="25">
        <f t="shared" si="81"/>
        <v>16.666666666666668</v>
      </c>
      <c r="I239" s="25">
        <f t="shared" si="81"/>
        <v>16.666666666666668</v>
      </c>
      <c r="J239" s="25">
        <f t="shared" si="81"/>
        <v>16.666666666666668</v>
      </c>
      <c r="K239" s="25">
        <f t="shared" si="81"/>
        <v>16.666666666666668</v>
      </c>
      <c r="L239" s="25">
        <f t="shared" si="81"/>
        <v>16.666666666666668</v>
      </c>
      <c r="M239" s="25">
        <f t="shared" si="81"/>
        <v>16.666666666666668</v>
      </c>
      <c r="N239" s="26">
        <f t="shared" si="82"/>
        <v>199.99999999999997</v>
      </c>
      <c r="O239" s="4"/>
      <c r="P239" s="4"/>
      <c r="Q239" s="4"/>
      <c r="R239" s="4"/>
      <c r="S239" s="6"/>
      <c r="T239" s="11"/>
      <c r="U239" s="6"/>
      <c r="V239" s="6"/>
      <c r="W239" s="6"/>
      <c r="X239" s="4"/>
      <c r="Y239" s="4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12.75" customHeight="1" x14ac:dyDescent="0.2">
      <c r="A240" s="30" t="s">
        <v>204</v>
      </c>
      <c r="B240" s="30">
        <f t="shared" ref="B240:M240" si="83">SUM(B234:B239)</f>
        <v>6151.666666666667</v>
      </c>
      <c r="C240" s="30">
        <f t="shared" si="83"/>
        <v>6151.666666666667</v>
      </c>
      <c r="D240" s="30">
        <f t="shared" si="83"/>
        <v>6151.666666666667</v>
      </c>
      <c r="E240" s="30">
        <f t="shared" si="83"/>
        <v>6151.666666666667</v>
      </c>
      <c r="F240" s="30">
        <f t="shared" si="83"/>
        <v>6151.666666666667</v>
      </c>
      <c r="G240" s="30">
        <f t="shared" si="83"/>
        <v>6151.666666666667</v>
      </c>
      <c r="H240" s="30">
        <f t="shared" si="83"/>
        <v>6151.666666666667</v>
      </c>
      <c r="I240" s="30">
        <f t="shared" si="83"/>
        <v>6151.666666666667</v>
      </c>
      <c r="J240" s="30">
        <f t="shared" si="83"/>
        <v>6151.666666666667</v>
      </c>
      <c r="K240" s="30">
        <f t="shared" si="83"/>
        <v>6151.666666666667</v>
      </c>
      <c r="L240" s="30">
        <f t="shared" si="83"/>
        <v>6151.666666666667</v>
      </c>
      <c r="M240" s="30">
        <f t="shared" si="83"/>
        <v>6151.666666666667</v>
      </c>
      <c r="N240" s="33">
        <f t="shared" si="82"/>
        <v>73820</v>
      </c>
      <c r="O240" s="4">
        <f>SUM(N235:N239)</f>
        <v>73820</v>
      </c>
      <c r="P240" s="4"/>
      <c r="Q240" s="4"/>
      <c r="R240" s="4"/>
      <c r="S240" s="6"/>
      <c r="T240" s="11"/>
      <c r="U240" s="6"/>
      <c r="V240" s="6"/>
      <c r="W240" s="6"/>
      <c r="X240" s="4"/>
      <c r="Y240" s="4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4"/>
      <c r="P241" s="4"/>
      <c r="Q241" s="4"/>
      <c r="R241" s="4"/>
      <c r="S241" s="6"/>
      <c r="T241" s="11"/>
      <c r="U241" s="6"/>
      <c r="V241" s="6"/>
      <c r="W241" s="6"/>
      <c r="X241" s="4"/>
      <c r="Y241" s="4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12.75" customHeight="1" x14ac:dyDescent="0.2">
      <c r="A242" s="4" t="s">
        <v>205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2"/>
      <c r="O242" s="4"/>
      <c r="P242" s="4"/>
      <c r="Q242" s="4"/>
      <c r="R242" s="5"/>
      <c r="S242" s="6"/>
      <c r="T242" s="6"/>
      <c r="U242" s="6"/>
      <c r="V242" s="6"/>
      <c r="W242" s="6"/>
      <c r="X242" s="5"/>
      <c r="Y242" s="5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12.75" customHeight="1" x14ac:dyDescent="0.2">
      <c r="A243" s="42" t="s">
        <v>206</v>
      </c>
      <c r="B243" s="4">
        <v>100</v>
      </c>
      <c r="C243" s="4">
        <v>100</v>
      </c>
      <c r="D243" s="4">
        <v>100</v>
      </c>
      <c r="E243" s="4">
        <v>100</v>
      </c>
      <c r="F243" s="4">
        <v>100</v>
      </c>
      <c r="G243" s="4">
        <v>100</v>
      </c>
      <c r="H243" s="4">
        <v>100</v>
      </c>
      <c r="I243" s="4">
        <v>100</v>
      </c>
      <c r="J243" s="4">
        <v>100</v>
      </c>
      <c r="K243" s="4">
        <v>100</v>
      </c>
      <c r="L243" s="4">
        <v>100</v>
      </c>
      <c r="M243" s="4">
        <v>100</v>
      </c>
      <c r="N243" s="12">
        <f t="shared" ref="N243:N245" si="84">SUM(B243:M243)</f>
        <v>1200</v>
      </c>
      <c r="O243" s="4"/>
      <c r="P243" s="4"/>
      <c r="Q243" s="4"/>
      <c r="R243" s="5"/>
      <c r="S243" s="6"/>
      <c r="T243" s="6"/>
      <c r="U243" s="6"/>
      <c r="V243" s="6"/>
      <c r="W243" s="6"/>
      <c r="X243" s="5"/>
      <c r="Y243" s="5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12.75" customHeight="1" x14ac:dyDescent="0.2">
      <c r="A244" s="45" t="s">
        <v>207</v>
      </c>
      <c r="B244" s="25">
        <v>100</v>
      </c>
      <c r="C244" s="25">
        <v>100</v>
      </c>
      <c r="D244" s="25">
        <v>100</v>
      </c>
      <c r="E244" s="25">
        <v>100</v>
      </c>
      <c r="F244" s="25">
        <v>100</v>
      </c>
      <c r="G244" s="25">
        <v>100</v>
      </c>
      <c r="H244" s="25">
        <v>100</v>
      </c>
      <c r="I244" s="25">
        <v>100</v>
      </c>
      <c r="J244" s="25">
        <v>100</v>
      </c>
      <c r="K244" s="25">
        <v>100</v>
      </c>
      <c r="L244" s="25">
        <v>100</v>
      </c>
      <c r="M244" s="25">
        <v>100</v>
      </c>
      <c r="N244" s="26">
        <f t="shared" si="84"/>
        <v>1200</v>
      </c>
      <c r="O244" s="4"/>
      <c r="P244" s="4"/>
      <c r="Q244" s="4"/>
      <c r="R244" s="5"/>
      <c r="S244" s="6"/>
      <c r="T244" s="6"/>
      <c r="U244" s="6"/>
      <c r="V244" s="6"/>
      <c r="W244" s="6"/>
      <c r="X244" s="5"/>
      <c r="Y244" s="4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12.75" customHeight="1" x14ac:dyDescent="0.2">
      <c r="A245" s="30" t="s">
        <v>205</v>
      </c>
      <c r="B245" s="30">
        <f t="shared" ref="B245:M245" si="85">SUM(B242:B244)</f>
        <v>200</v>
      </c>
      <c r="C245" s="30">
        <f t="shared" si="85"/>
        <v>200</v>
      </c>
      <c r="D245" s="30">
        <f t="shared" si="85"/>
        <v>200</v>
      </c>
      <c r="E245" s="30">
        <f t="shared" si="85"/>
        <v>200</v>
      </c>
      <c r="F245" s="30">
        <f t="shared" si="85"/>
        <v>200</v>
      </c>
      <c r="G245" s="30">
        <f t="shared" si="85"/>
        <v>200</v>
      </c>
      <c r="H245" s="30">
        <f t="shared" si="85"/>
        <v>200</v>
      </c>
      <c r="I245" s="30">
        <f t="shared" si="85"/>
        <v>200</v>
      </c>
      <c r="J245" s="30">
        <f t="shared" si="85"/>
        <v>200</v>
      </c>
      <c r="K245" s="30">
        <f t="shared" si="85"/>
        <v>200</v>
      </c>
      <c r="L245" s="30">
        <f t="shared" si="85"/>
        <v>200</v>
      </c>
      <c r="M245" s="30">
        <f t="shared" si="85"/>
        <v>200</v>
      </c>
      <c r="N245" s="33">
        <f t="shared" si="84"/>
        <v>2400</v>
      </c>
      <c r="O245" s="4">
        <f>SUM(N243:N244)</f>
        <v>2400</v>
      </c>
      <c r="P245" s="4"/>
      <c r="Q245" s="4"/>
      <c r="R245" s="4"/>
      <c r="S245" s="6"/>
      <c r="T245" s="11"/>
      <c r="U245" s="6"/>
      <c r="V245" s="6"/>
      <c r="W245" s="6"/>
      <c r="X245" s="4"/>
      <c r="Y245" s="4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2"/>
      <c r="O246" s="4"/>
      <c r="P246" s="4"/>
      <c r="Q246" s="4"/>
      <c r="R246" s="4"/>
      <c r="S246" s="6"/>
      <c r="T246" s="11"/>
      <c r="U246" s="6"/>
      <c r="V246" s="6"/>
      <c r="W246" s="6"/>
      <c r="X246" s="4"/>
      <c r="Y246" s="4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2.75" customHeight="1" x14ac:dyDescent="0.2">
      <c r="A247" s="4" t="s">
        <v>208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2">
        <f t="shared" ref="N247:N253" si="86">SUM(B247:M247)</f>
        <v>0</v>
      </c>
      <c r="O247" s="4"/>
      <c r="P247" s="4"/>
      <c r="Q247" s="4"/>
      <c r="R247" s="4"/>
      <c r="S247" s="6"/>
      <c r="T247" s="11"/>
      <c r="U247" s="6"/>
      <c r="V247" s="6"/>
      <c r="W247" s="6"/>
      <c r="X247" s="4"/>
      <c r="Y247" s="4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35" ht="12.75" customHeight="1" x14ac:dyDescent="0.2">
      <c r="A248" s="42" t="s">
        <v>209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2">
        <f t="shared" si="86"/>
        <v>0</v>
      </c>
      <c r="O248" s="4"/>
      <c r="P248" s="4"/>
      <c r="Q248" s="4"/>
      <c r="R248" s="4"/>
      <c r="S248" s="6"/>
      <c r="T248" s="11"/>
      <c r="U248" s="6"/>
      <c r="V248" s="6"/>
      <c r="W248" s="6"/>
      <c r="X248" s="4"/>
      <c r="Y248" s="5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35" ht="12.75" customHeight="1" x14ac:dyDescent="0.2">
      <c r="A249" s="42" t="s">
        <v>210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2">
        <f t="shared" si="86"/>
        <v>0</v>
      </c>
      <c r="O249" s="4"/>
      <c r="P249" s="4"/>
      <c r="Q249" s="4"/>
      <c r="R249" s="4"/>
      <c r="S249" s="6"/>
      <c r="T249" s="11"/>
      <c r="U249" s="6"/>
      <c r="V249" s="6"/>
      <c r="W249" s="6"/>
      <c r="X249" s="4"/>
      <c r="Y249" s="5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35" ht="12.75" customHeight="1" x14ac:dyDescent="0.2">
      <c r="A250" s="43" t="s">
        <v>211</v>
      </c>
      <c r="B250" s="7">
        <v>50</v>
      </c>
      <c r="C250" s="7">
        <v>50</v>
      </c>
      <c r="D250" s="7">
        <v>50</v>
      </c>
      <c r="E250" s="7">
        <v>50</v>
      </c>
      <c r="F250" s="7">
        <v>50</v>
      </c>
      <c r="G250" s="7">
        <v>50</v>
      </c>
      <c r="H250" s="7">
        <v>50</v>
      </c>
      <c r="I250" s="7">
        <v>50</v>
      </c>
      <c r="J250" s="7">
        <v>50</v>
      </c>
      <c r="K250" s="7">
        <v>50</v>
      </c>
      <c r="L250" s="7">
        <v>50</v>
      </c>
      <c r="M250" s="7">
        <v>50</v>
      </c>
      <c r="N250" s="12">
        <f t="shared" si="86"/>
        <v>600</v>
      </c>
      <c r="O250" s="4"/>
      <c r="P250" s="4"/>
      <c r="Q250" s="4"/>
      <c r="R250" s="4"/>
      <c r="S250" s="6"/>
      <c r="T250" s="11"/>
      <c r="U250" s="6"/>
      <c r="V250" s="6"/>
      <c r="W250" s="6"/>
      <c r="X250" s="4"/>
      <c r="Y250" s="5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35" ht="12.75" customHeight="1" x14ac:dyDescent="0.2">
      <c r="A251" s="42" t="s">
        <v>212</v>
      </c>
      <c r="B251" s="4">
        <v>500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2">
        <f t="shared" si="86"/>
        <v>500</v>
      </c>
      <c r="O251" s="4"/>
      <c r="P251" s="4"/>
      <c r="Q251" s="4"/>
      <c r="R251" s="5"/>
      <c r="S251" s="6"/>
      <c r="T251" s="6"/>
      <c r="U251" s="6"/>
      <c r="V251" s="6"/>
      <c r="W251" s="6"/>
      <c r="X251" s="5"/>
      <c r="Y251" s="5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1:35" ht="12.75" customHeight="1" x14ac:dyDescent="0.2">
      <c r="A252" s="4" t="s">
        <v>213</v>
      </c>
      <c r="B252" s="23">
        <v>40</v>
      </c>
      <c r="C252" s="23">
        <v>40</v>
      </c>
      <c r="D252" s="23">
        <v>40</v>
      </c>
      <c r="E252" s="23">
        <v>40</v>
      </c>
      <c r="F252" s="23">
        <v>40</v>
      </c>
      <c r="G252" s="23">
        <v>40</v>
      </c>
      <c r="H252" s="23">
        <v>40</v>
      </c>
      <c r="I252" s="23">
        <v>40</v>
      </c>
      <c r="J252" s="23">
        <v>40</v>
      </c>
      <c r="K252" s="23">
        <v>40</v>
      </c>
      <c r="L252" s="23">
        <v>40</v>
      </c>
      <c r="M252" s="23">
        <v>40</v>
      </c>
      <c r="N252" s="24">
        <f t="shared" si="86"/>
        <v>480</v>
      </c>
      <c r="O252" s="4"/>
      <c r="P252" s="4"/>
      <c r="Q252" s="4"/>
      <c r="R252" s="4"/>
      <c r="S252" s="6"/>
      <c r="T252" s="11"/>
      <c r="U252" s="6"/>
      <c r="V252" s="6"/>
      <c r="W252" s="6"/>
      <c r="X252" s="4"/>
      <c r="Y252" s="5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35" ht="12.75" customHeight="1" x14ac:dyDescent="0.2">
      <c r="A253" s="30" t="s">
        <v>214</v>
      </c>
      <c r="B253" s="60">
        <f t="shared" ref="B253:M253" si="87">SUM(B247:B252)</f>
        <v>590</v>
      </c>
      <c r="C253" s="60">
        <f t="shared" si="87"/>
        <v>90</v>
      </c>
      <c r="D253" s="60">
        <f t="shared" si="87"/>
        <v>90</v>
      </c>
      <c r="E253" s="60">
        <f t="shared" si="87"/>
        <v>90</v>
      </c>
      <c r="F253" s="60">
        <f t="shared" si="87"/>
        <v>90</v>
      </c>
      <c r="G253" s="60">
        <f t="shared" si="87"/>
        <v>90</v>
      </c>
      <c r="H253" s="60">
        <f t="shared" si="87"/>
        <v>90</v>
      </c>
      <c r="I253" s="60">
        <f t="shared" si="87"/>
        <v>90</v>
      </c>
      <c r="J253" s="60">
        <f t="shared" si="87"/>
        <v>90</v>
      </c>
      <c r="K253" s="60">
        <f t="shared" si="87"/>
        <v>90</v>
      </c>
      <c r="L253" s="60">
        <f t="shared" si="87"/>
        <v>90</v>
      </c>
      <c r="M253" s="60">
        <f t="shared" si="87"/>
        <v>90</v>
      </c>
      <c r="N253" s="29">
        <f t="shared" si="86"/>
        <v>1580</v>
      </c>
      <c r="O253" s="4">
        <f>SUM(N247:N252)</f>
        <v>1580</v>
      </c>
      <c r="P253" s="4"/>
      <c r="Q253" s="4"/>
      <c r="R253" s="5"/>
      <c r="S253" s="6"/>
      <c r="T253" s="6"/>
      <c r="U253" s="6"/>
      <c r="V253" s="6"/>
      <c r="W253" s="6"/>
      <c r="X253" s="5"/>
      <c r="Y253" s="5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35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2"/>
      <c r="O254" s="4"/>
      <c r="P254" s="4"/>
      <c r="Q254" s="4"/>
      <c r="R254" s="5"/>
      <c r="S254" s="6"/>
      <c r="T254" s="6"/>
      <c r="U254" s="6"/>
      <c r="V254" s="6"/>
      <c r="W254" s="6"/>
      <c r="X254" s="5"/>
      <c r="Y254" s="5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1:35" ht="12.75" customHeight="1" x14ac:dyDescent="0.2">
      <c r="A255" s="53" t="s">
        <v>215</v>
      </c>
      <c r="B255" s="53">
        <v>1500</v>
      </c>
      <c r="C255" s="53">
        <v>1500</v>
      </c>
      <c r="D255" s="53">
        <v>1500</v>
      </c>
      <c r="E255" s="53">
        <v>1500</v>
      </c>
      <c r="F255" s="53">
        <v>1500</v>
      </c>
      <c r="G255" s="53">
        <v>1500</v>
      </c>
      <c r="H255" s="53">
        <v>1500</v>
      </c>
      <c r="I255" s="53">
        <v>1500</v>
      </c>
      <c r="J255" s="53">
        <v>1500</v>
      </c>
      <c r="K255" s="53">
        <v>1500</v>
      </c>
      <c r="L255" s="53">
        <v>1500</v>
      </c>
      <c r="M255" s="53">
        <v>1500</v>
      </c>
      <c r="N255" s="54">
        <f>SUM(B255:M255)</f>
        <v>18000</v>
      </c>
      <c r="O255" s="53">
        <f>N255</f>
        <v>18000</v>
      </c>
      <c r="P255" s="7"/>
      <c r="Q255" s="4"/>
      <c r="R255" s="4"/>
      <c r="S255" s="6"/>
      <c r="T255" s="11"/>
      <c r="U255" s="6"/>
      <c r="V255" s="6"/>
      <c r="W255" s="6"/>
      <c r="X255" s="4"/>
      <c r="Y255" s="5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1:35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2"/>
      <c r="O256" s="4"/>
      <c r="P256" s="4"/>
      <c r="Q256" s="4"/>
      <c r="R256" s="5"/>
      <c r="S256" s="6"/>
      <c r="T256" s="6"/>
      <c r="U256" s="6"/>
      <c r="V256" s="6"/>
      <c r="W256" s="6"/>
      <c r="X256" s="5"/>
      <c r="Y256" s="4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1:35" ht="12.75" customHeight="1" x14ac:dyDescent="0.2">
      <c r="A257" s="30" t="s">
        <v>216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4">
        <f>SUM(B257:M257)</f>
        <v>0</v>
      </c>
      <c r="O257" s="53">
        <f>N257</f>
        <v>0</v>
      </c>
      <c r="P257" s="7"/>
      <c r="Q257" s="4"/>
      <c r="R257" s="4"/>
      <c r="S257" s="6"/>
      <c r="T257" s="11"/>
      <c r="U257" s="6"/>
      <c r="V257" s="6"/>
      <c r="W257" s="6"/>
      <c r="X257" s="4"/>
      <c r="Y257" s="5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1:35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2"/>
      <c r="O258" s="4"/>
      <c r="P258" s="4"/>
      <c r="Q258" s="4"/>
      <c r="R258" s="5"/>
      <c r="S258" s="6"/>
      <c r="T258" s="6"/>
      <c r="U258" s="6"/>
      <c r="V258" s="6"/>
      <c r="W258" s="6"/>
      <c r="X258" s="5"/>
      <c r="Y258" s="5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1:35" ht="12.75" customHeight="1" x14ac:dyDescent="0.2">
      <c r="A259" s="53" t="s">
        <v>217</v>
      </c>
      <c r="B259" s="53">
        <v>100</v>
      </c>
      <c r="C259" s="53">
        <v>100</v>
      </c>
      <c r="D259" s="53">
        <v>100</v>
      </c>
      <c r="E259" s="53">
        <v>100</v>
      </c>
      <c r="F259" s="53">
        <v>100</v>
      </c>
      <c r="G259" s="53">
        <v>100</v>
      </c>
      <c r="H259" s="53">
        <v>100</v>
      </c>
      <c r="I259" s="53">
        <v>100</v>
      </c>
      <c r="J259" s="53">
        <v>100</v>
      </c>
      <c r="K259" s="53">
        <v>100</v>
      </c>
      <c r="L259" s="53">
        <v>100</v>
      </c>
      <c r="M259" s="53">
        <v>100</v>
      </c>
      <c r="N259" s="54">
        <f>SUM(B259:M259)</f>
        <v>1200</v>
      </c>
      <c r="O259" s="53">
        <f>N259</f>
        <v>1200</v>
      </c>
      <c r="P259" s="7"/>
      <c r="Q259" s="4"/>
      <c r="R259" s="4"/>
      <c r="S259" s="6"/>
      <c r="T259" s="11"/>
      <c r="U259" s="6"/>
      <c r="V259" s="6"/>
      <c r="W259" s="6"/>
      <c r="X259" s="4"/>
      <c r="Y259" s="5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1:35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2"/>
      <c r="O260" s="4"/>
      <c r="P260" s="4"/>
      <c r="Q260" s="7"/>
      <c r="R260" s="7"/>
      <c r="S260" s="6"/>
      <c r="T260" s="55"/>
      <c r="U260" s="6"/>
      <c r="V260" s="6"/>
      <c r="W260" s="6"/>
      <c r="X260" s="7"/>
      <c r="Y260" s="5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1:35" ht="12.75" customHeight="1" x14ac:dyDescent="0.2">
      <c r="A261" s="14" t="s">
        <v>218</v>
      </c>
      <c r="B261" s="14">
        <f t="shared" ref="B261:M261" si="88">+B259+B257+B255+B253+B240+B232+B245</f>
        <v>43101.666666666672</v>
      </c>
      <c r="C261" s="14">
        <f t="shared" si="88"/>
        <v>42601.666666666664</v>
      </c>
      <c r="D261" s="14">
        <f t="shared" si="88"/>
        <v>42601.666666666664</v>
      </c>
      <c r="E261" s="14">
        <f t="shared" si="88"/>
        <v>42601.666666666664</v>
      </c>
      <c r="F261" s="14">
        <f t="shared" si="88"/>
        <v>42601.666666666664</v>
      </c>
      <c r="G261" s="14">
        <f t="shared" si="88"/>
        <v>42601.666666666664</v>
      </c>
      <c r="H261" s="14">
        <f t="shared" si="88"/>
        <v>42601.666666666664</v>
      </c>
      <c r="I261" s="14">
        <f t="shared" si="88"/>
        <v>42601.666666666664</v>
      </c>
      <c r="J261" s="14">
        <f t="shared" si="88"/>
        <v>42601.666666666664</v>
      </c>
      <c r="K261" s="14">
        <f t="shared" si="88"/>
        <v>42601.666666666664</v>
      </c>
      <c r="L261" s="14">
        <f t="shared" si="88"/>
        <v>42601.666666666664</v>
      </c>
      <c r="M261" s="14">
        <f t="shared" si="88"/>
        <v>42601.666666666664</v>
      </c>
      <c r="N261" s="15">
        <f>SUM(B261:M261)</f>
        <v>511720.00000000006</v>
      </c>
      <c r="O261" s="11">
        <f>O253+O255+O257+O259+O240+O232+O245</f>
        <v>511720</v>
      </c>
      <c r="P261" s="11"/>
      <c r="Q261" s="55"/>
      <c r="R261" s="7"/>
      <c r="S261" s="6"/>
      <c r="T261" s="11"/>
      <c r="U261" s="6"/>
      <c r="V261" s="6"/>
      <c r="W261" s="6"/>
      <c r="X261" s="7"/>
      <c r="Y261" s="5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1:35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4"/>
      <c r="P262" s="4"/>
      <c r="Q262" s="7"/>
      <c r="R262" s="7"/>
      <c r="S262" s="6"/>
      <c r="T262" s="55"/>
      <c r="U262" s="6"/>
      <c r="V262" s="6"/>
      <c r="W262" s="6"/>
      <c r="X262" s="7"/>
      <c r="Y262" s="5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1:35" ht="12.75" customHeight="1" x14ac:dyDescent="0.2">
      <c r="A263" s="4" t="s">
        <v>219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2"/>
      <c r="O263" s="4"/>
      <c r="P263" s="4"/>
      <c r="Q263" s="4"/>
      <c r="R263" s="5"/>
      <c r="S263" s="6"/>
      <c r="T263" s="6"/>
      <c r="U263" s="6"/>
      <c r="V263" s="6"/>
      <c r="W263" s="6"/>
      <c r="X263" s="5"/>
      <c r="Y263" s="4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1:35" ht="12.75" customHeight="1" x14ac:dyDescent="0.2">
      <c r="A264" s="45" t="s">
        <v>220</v>
      </c>
      <c r="B264" s="7">
        <f>$R$266</f>
        <v>0</v>
      </c>
      <c r="C264" s="7"/>
      <c r="D264" s="7"/>
      <c r="E264" s="7"/>
      <c r="F264" s="7"/>
      <c r="G264" s="7"/>
      <c r="H264" s="7"/>
      <c r="I264" s="7">
        <f t="shared" ref="I264:M264" si="89">$R$266</f>
        <v>0</v>
      </c>
      <c r="J264" s="7">
        <f t="shared" si="89"/>
        <v>0</v>
      </c>
      <c r="K264" s="7">
        <f t="shared" si="89"/>
        <v>0</v>
      </c>
      <c r="L264" s="7">
        <f t="shared" si="89"/>
        <v>0</v>
      </c>
      <c r="M264" s="7">
        <f t="shared" si="89"/>
        <v>0</v>
      </c>
      <c r="N264" s="20">
        <f t="shared" ref="N264:N268" si="90">SUM(B264:M264)</f>
        <v>0</v>
      </c>
      <c r="O264" s="4"/>
      <c r="P264" s="4"/>
      <c r="Q264" s="4"/>
      <c r="R264" s="4"/>
      <c r="S264" s="6"/>
      <c r="T264" s="11"/>
      <c r="U264" s="6"/>
      <c r="V264" s="6"/>
      <c r="W264" s="6"/>
      <c r="X264" s="4"/>
      <c r="Y264" s="4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1:35" ht="12.75" customHeight="1" x14ac:dyDescent="0.2">
      <c r="A265" s="45" t="s">
        <v>221</v>
      </c>
      <c r="B265" s="7">
        <v>6500</v>
      </c>
      <c r="C265" s="7">
        <f t="shared" ref="C265:M267" si="91">B265</f>
        <v>6500</v>
      </c>
      <c r="D265" s="7">
        <v>6666.66</v>
      </c>
      <c r="E265" s="7">
        <f t="shared" ref="E265:M265" si="92">D265</f>
        <v>6666.66</v>
      </c>
      <c r="F265" s="7">
        <f t="shared" si="92"/>
        <v>6666.66</v>
      </c>
      <c r="G265" s="7">
        <f t="shared" si="92"/>
        <v>6666.66</v>
      </c>
      <c r="H265" s="7">
        <f t="shared" si="92"/>
        <v>6666.66</v>
      </c>
      <c r="I265" s="7">
        <f t="shared" si="92"/>
        <v>6666.66</v>
      </c>
      <c r="J265" s="7">
        <f t="shared" si="92"/>
        <v>6666.66</v>
      </c>
      <c r="K265" s="7">
        <f t="shared" si="92"/>
        <v>6666.66</v>
      </c>
      <c r="L265" s="7">
        <f t="shared" si="92"/>
        <v>6666.66</v>
      </c>
      <c r="M265" s="7">
        <f t="shared" si="92"/>
        <v>6666.66</v>
      </c>
      <c r="N265" s="20">
        <f t="shared" si="90"/>
        <v>79666.60000000002</v>
      </c>
      <c r="O265" s="4"/>
      <c r="P265" s="4"/>
      <c r="Q265" s="4"/>
      <c r="R265" s="4"/>
      <c r="S265" s="6"/>
      <c r="T265" s="11"/>
      <c r="U265" s="6"/>
      <c r="V265" s="6"/>
      <c r="W265" s="6"/>
      <c r="X265" s="4"/>
      <c r="Y265" s="4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1:35" ht="12.75" customHeight="1" x14ac:dyDescent="0.2">
      <c r="A266" s="45" t="s">
        <v>222</v>
      </c>
      <c r="B266" s="7">
        <v>0</v>
      </c>
      <c r="C266" s="7">
        <f t="shared" si="91"/>
        <v>0</v>
      </c>
      <c r="D266" s="7">
        <f t="shared" si="91"/>
        <v>0</v>
      </c>
      <c r="E266" s="7">
        <f t="shared" si="91"/>
        <v>0</v>
      </c>
      <c r="F266" s="7">
        <f t="shared" si="91"/>
        <v>0</v>
      </c>
      <c r="G266" s="7">
        <f t="shared" si="91"/>
        <v>0</v>
      </c>
      <c r="H266" s="7">
        <f t="shared" si="91"/>
        <v>0</v>
      </c>
      <c r="I266" s="7">
        <f t="shared" si="91"/>
        <v>0</v>
      </c>
      <c r="J266" s="7">
        <f t="shared" si="91"/>
        <v>0</v>
      </c>
      <c r="K266" s="7">
        <f t="shared" si="91"/>
        <v>0</v>
      </c>
      <c r="L266" s="7">
        <f t="shared" si="91"/>
        <v>0</v>
      </c>
      <c r="M266" s="7">
        <f t="shared" si="91"/>
        <v>0</v>
      </c>
      <c r="N266" s="20">
        <f t="shared" si="90"/>
        <v>0</v>
      </c>
      <c r="O266" s="4"/>
      <c r="P266" s="4"/>
      <c r="Q266" s="4"/>
      <c r="R266" s="4"/>
      <c r="S266" s="6"/>
      <c r="T266" s="11"/>
      <c r="U266" s="6"/>
      <c r="V266" s="6"/>
      <c r="W266" s="6"/>
      <c r="X266" s="4"/>
      <c r="Y266" s="4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1:35" ht="12.75" customHeight="1" x14ac:dyDescent="0.2">
      <c r="A267" s="45" t="s">
        <v>223</v>
      </c>
      <c r="B267" s="7">
        <v>2700</v>
      </c>
      <c r="C267" s="7">
        <f t="shared" si="91"/>
        <v>2700</v>
      </c>
      <c r="D267" s="7">
        <v>2700</v>
      </c>
      <c r="E267" s="7">
        <f t="shared" si="91"/>
        <v>2700</v>
      </c>
      <c r="F267" s="7">
        <f t="shared" si="91"/>
        <v>2700</v>
      </c>
      <c r="G267" s="7">
        <f t="shared" si="91"/>
        <v>2700</v>
      </c>
      <c r="H267" s="7">
        <f t="shared" si="91"/>
        <v>2700</v>
      </c>
      <c r="I267" s="7">
        <f t="shared" si="91"/>
        <v>2700</v>
      </c>
      <c r="J267" s="7">
        <f t="shared" si="91"/>
        <v>2700</v>
      </c>
      <c r="K267" s="7">
        <f t="shared" si="91"/>
        <v>2700</v>
      </c>
      <c r="L267" s="7">
        <f t="shared" si="91"/>
        <v>2700</v>
      </c>
      <c r="M267" s="7">
        <f t="shared" si="91"/>
        <v>2700</v>
      </c>
      <c r="N267" s="20">
        <f t="shared" si="90"/>
        <v>32400</v>
      </c>
      <c r="O267" s="4"/>
      <c r="P267" s="4"/>
      <c r="Q267" s="4"/>
      <c r="R267" s="4"/>
      <c r="S267" s="6"/>
      <c r="T267" s="11"/>
      <c r="U267" s="6"/>
      <c r="V267" s="6"/>
      <c r="W267" s="6"/>
      <c r="X267" s="4"/>
      <c r="Y267" s="4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1:35" ht="12.75" customHeight="1" x14ac:dyDescent="0.2">
      <c r="A268" s="30" t="s">
        <v>224</v>
      </c>
      <c r="B268" s="60">
        <f t="shared" ref="B268:M268" si="93">SUM(B264:B267)</f>
        <v>9200</v>
      </c>
      <c r="C268" s="60">
        <f t="shared" si="93"/>
        <v>9200</v>
      </c>
      <c r="D268" s="60">
        <f t="shared" si="93"/>
        <v>9366.66</v>
      </c>
      <c r="E268" s="60">
        <f t="shared" si="93"/>
        <v>9366.66</v>
      </c>
      <c r="F268" s="60">
        <f t="shared" si="93"/>
        <v>9366.66</v>
      </c>
      <c r="G268" s="60">
        <f t="shared" si="93"/>
        <v>9366.66</v>
      </c>
      <c r="H268" s="60">
        <f t="shared" si="93"/>
        <v>9366.66</v>
      </c>
      <c r="I268" s="60">
        <f t="shared" si="93"/>
        <v>9366.66</v>
      </c>
      <c r="J268" s="60">
        <f t="shared" si="93"/>
        <v>9366.66</v>
      </c>
      <c r="K268" s="60">
        <f t="shared" si="93"/>
        <v>9366.66</v>
      </c>
      <c r="L268" s="60">
        <f t="shared" si="93"/>
        <v>9366.66</v>
      </c>
      <c r="M268" s="60">
        <f t="shared" si="93"/>
        <v>9366.66</v>
      </c>
      <c r="N268" s="29">
        <f t="shared" si="90"/>
        <v>112066.60000000002</v>
      </c>
      <c r="O268" s="61">
        <f>N268</f>
        <v>112066.60000000002</v>
      </c>
      <c r="P268" s="4"/>
      <c r="Q268" s="4"/>
      <c r="R268" s="4"/>
      <c r="S268" s="6"/>
      <c r="T268" s="11"/>
      <c r="U268" s="6"/>
      <c r="V268" s="6"/>
      <c r="W268" s="6"/>
      <c r="X268" s="4"/>
      <c r="Y268" s="4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1:35" ht="12.75" customHeight="1" x14ac:dyDescent="0.2">
      <c r="A269" s="42"/>
      <c r="B269" s="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2"/>
      <c r="O269" s="4"/>
      <c r="P269" s="4"/>
      <c r="Q269" s="7"/>
      <c r="R269" s="7"/>
      <c r="S269" s="6"/>
      <c r="T269" s="55"/>
      <c r="U269" s="6"/>
      <c r="V269" s="6"/>
      <c r="W269" s="6"/>
      <c r="X269" s="7"/>
      <c r="Y269" s="5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1:35" ht="12.75" customHeight="1" x14ac:dyDescent="0.2">
      <c r="A270" s="42" t="s">
        <v>225</v>
      </c>
      <c r="B270" s="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2"/>
      <c r="O270" s="4"/>
      <c r="P270" s="4"/>
      <c r="Q270" s="7"/>
      <c r="R270" s="7"/>
      <c r="S270" s="6"/>
      <c r="T270" s="55"/>
      <c r="U270" s="6"/>
      <c r="V270" s="6"/>
      <c r="W270" s="6"/>
      <c r="X270" s="7"/>
      <c r="Y270" s="5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1:35" ht="12.75" customHeight="1" x14ac:dyDescent="0.2">
      <c r="A271" s="42" t="s">
        <v>226</v>
      </c>
      <c r="B271" s="4">
        <v>200</v>
      </c>
      <c r="C271" s="4">
        <f t="shared" ref="C271:M273" si="94">B271</f>
        <v>200</v>
      </c>
      <c r="D271" s="4">
        <f t="shared" si="94"/>
        <v>200</v>
      </c>
      <c r="E271" s="4">
        <f t="shared" si="94"/>
        <v>200</v>
      </c>
      <c r="F271" s="4">
        <f t="shared" si="94"/>
        <v>200</v>
      </c>
      <c r="G271" s="4">
        <f t="shared" si="94"/>
        <v>200</v>
      </c>
      <c r="H271" s="4">
        <f t="shared" si="94"/>
        <v>200</v>
      </c>
      <c r="I271" s="4">
        <f t="shared" si="94"/>
        <v>200</v>
      </c>
      <c r="J271" s="4">
        <f t="shared" si="94"/>
        <v>200</v>
      </c>
      <c r="K271" s="4">
        <f t="shared" si="94"/>
        <v>200</v>
      </c>
      <c r="L271" s="4">
        <f t="shared" si="94"/>
        <v>200</v>
      </c>
      <c r="M271" s="4">
        <f t="shared" si="94"/>
        <v>200</v>
      </c>
      <c r="N271" s="12">
        <f t="shared" ref="N271:N277" si="95">SUM(B271:M271)</f>
        <v>2400</v>
      </c>
      <c r="O271" s="4"/>
      <c r="P271" s="4"/>
      <c r="Q271" s="4"/>
      <c r="R271" s="4"/>
      <c r="S271" s="6"/>
      <c r="T271" s="11"/>
      <c r="U271" s="6"/>
      <c r="V271" s="6"/>
      <c r="W271" s="6"/>
      <c r="X271" s="4"/>
      <c r="Y271" s="4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1:35" ht="12.75" customHeight="1" x14ac:dyDescent="0.2">
      <c r="A272" s="42" t="s">
        <v>227</v>
      </c>
      <c r="B272" s="4">
        <v>650</v>
      </c>
      <c r="C272" s="4">
        <f t="shared" si="94"/>
        <v>650</v>
      </c>
      <c r="D272" s="4">
        <f t="shared" si="94"/>
        <v>650</v>
      </c>
      <c r="E272" s="4">
        <f t="shared" si="94"/>
        <v>650</v>
      </c>
      <c r="F272" s="4">
        <f t="shared" si="94"/>
        <v>650</v>
      </c>
      <c r="G272" s="4">
        <f t="shared" si="94"/>
        <v>650</v>
      </c>
      <c r="H272" s="4">
        <f t="shared" si="94"/>
        <v>650</v>
      </c>
      <c r="I272" s="4">
        <f t="shared" si="94"/>
        <v>650</v>
      </c>
      <c r="J272" s="4">
        <f t="shared" si="94"/>
        <v>650</v>
      </c>
      <c r="K272" s="4">
        <f t="shared" si="94"/>
        <v>650</v>
      </c>
      <c r="L272" s="4">
        <f t="shared" si="94"/>
        <v>650</v>
      </c>
      <c r="M272" s="4">
        <f t="shared" si="94"/>
        <v>650</v>
      </c>
      <c r="N272" s="12">
        <f t="shared" si="95"/>
        <v>7800</v>
      </c>
      <c r="O272" s="4"/>
      <c r="P272" s="4"/>
      <c r="Q272" s="4"/>
      <c r="R272" s="4"/>
      <c r="S272" s="6"/>
      <c r="T272" s="11"/>
      <c r="U272" s="6"/>
      <c r="V272" s="6"/>
      <c r="W272" s="6"/>
      <c r="X272" s="4"/>
      <c r="Y272" s="4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1:35" ht="12.75" customHeight="1" x14ac:dyDescent="0.2">
      <c r="A273" s="42" t="s">
        <v>228</v>
      </c>
      <c r="B273" s="4">
        <v>1300</v>
      </c>
      <c r="C273" s="4">
        <f>B273</f>
        <v>1300</v>
      </c>
      <c r="D273" s="4">
        <v>1300</v>
      </c>
      <c r="E273" s="4">
        <f t="shared" si="94"/>
        <v>1300</v>
      </c>
      <c r="F273" s="4">
        <f t="shared" si="94"/>
        <v>1300</v>
      </c>
      <c r="G273" s="4">
        <f t="shared" si="94"/>
        <v>1300</v>
      </c>
      <c r="H273" s="4">
        <f t="shared" si="94"/>
        <v>1300</v>
      </c>
      <c r="I273" s="4">
        <f t="shared" si="94"/>
        <v>1300</v>
      </c>
      <c r="J273" s="4">
        <f t="shared" si="94"/>
        <v>1300</v>
      </c>
      <c r="K273" s="4">
        <f t="shared" si="94"/>
        <v>1300</v>
      </c>
      <c r="L273" s="4">
        <f t="shared" si="94"/>
        <v>1300</v>
      </c>
      <c r="M273" s="4">
        <f t="shared" si="94"/>
        <v>1300</v>
      </c>
      <c r="N273" s="12">
        <f t="shared" si="95"/>
        <v>15600</v>
      </c>
      <c r="O273" s="4"/>
      <c r="P273" s="4"/>
      <c r="Q273" s="4"/>
      <c r="R273" s="4"/>
      <c r="S273" s="6"/>
      <c r="T273" s="11"/>
      <c r="U273" s="6"/>
      <c r="V273" s="6"/>
      <c r="W273" s="6"/>
      <c r="X273" s="4"/>
      <c r="Y273" s="5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1:35" ht="12.75" customHeight="1" x14ac:dyDescent="0.2">
      <c r="A274" s="42" t="s">
        <v>229</v>
      </c>
      <c r="B274" s="4">
        <v>250</v>
      </c>
      <c r="C274" s="4">
        <v>250</v>
      </c>
      <c r="D274" s="4">
        <v>250</v>
      </c>
      <c r="E274" s="4">
        <v>250</v>
      </c>
      <c r="F274" s="4">
        <v>250</v>
      </c>
      <c r="G274" s="4">
        <v>250</v>
      </c>
      <c r="H274" s="4">
        <v>250</v>
      </c>
      <c r="I274" s="4">
        <v>250</v>
      </c>
      <c r="J274" s="4">
        <v>250</v>
      </c>
      <c r="K274" s="4">
        <v>250</v>
      </c>
      <c r="L274" s="4">
        <v>250</v>
      </c>
      <c r="M274" s="4">
        <v>250</v>
      </c>
      <c r="N274" s="12">
        <f t="shared" si="95"/>
        <v>3000</v>
      </c>
      <c r="O274" s="4"/>
      <c r="P274" s="4"/>
      <c r="Q274" s="4"/>
      <c r="R274" s="4"/>
      <c r="S274" s="6"/>
      <c r="T274" s="11"/>
      <c r="U274" s="6"/>
      <c r="V274" s="6"/>
      <c r="W274" s="6"/>
      <c r="X274" s="4"/>
      <c r="Y274" s="5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1:35" ht="12.75" customHeight="1" x14ac:dyDescent="0.2">
      <c r="A275" s="42" t="s">
        <v>230</v>
      </c>
      <c r="B275" s="4">
        <v>35</v>
      </c>
      <c r="C275" s="4">
        <f t="shared" ref="C275:M276" si="96">B275</f>
        <v>35</v>
      </c>
      <c r="D275" s="4">
        <f t="shared" si="96"/>
        <v>35</v>
      </c>
      <c r="E275" s="4">
        <f t="shared" si="96"/>
        <v>35</v>
      </c>
      <c r="F275" s="4">
        <f t="shared" si="96"/>
        <v>35</v>
      </c>
      <c r="G275" s="4">
        <f t="shared" si="96"/>
        <v>35</v>
      </c>
      <c r="H275" s="4">
        <f t="shared" si="96"/>
        <v>35</v>
      </c>
      <c r="I275" s="4">
        <f t="shared" si="96"/>
        <v>35</v>
      </c>
      <c r="J275" s="4">
        <f t="shared" si="96"/>
        <v>35</v>
      </c>
      <c r="K275" s="4">
        <f t="shared" si="96"/>
        <v>35</v>
      </c>
      <c r="L275" s="4">
        <f t="shared" si="96"/>
        <v>35</v>
      </c>
      <c r="M275" s="4">
        <f t="shared" si="96"/>
        <v>35</v>
      </c>
      <c r="N275" s="12">
        <f t="shared" si="95"/>
        <v>420</v>
      </c>
      <c r="O275" s="4"/>
      <c r="P275" s="4"/>
      <c r="Q275" s="4"/>
      <c r="R275" s="4"/>
      <c r="S275" s="6"/>
      <c r="T275" s="11"/>
      <c r="U275" s="6"/>
      <c r="V275" s="6"/>
      <c r="W275" s="6"/>
      <c r="X275" s="4"/>
      <c r="Y275" s="5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1:35" ht="12.75" customHeight="1" x14ac:dyDescent="0.2">
      <c r="A276" s="42" t="s">
        <v>231</v>
      </c>
      <c r="B276" s="4">
        <f>[1]Payroll!I111/12</f>
        <v>0</v>
      </c>
      <c r="C276" s="4">
        <f t="shared" si="96"/>
        <v>0</v>
      </c>
      <c r="D276" s="4">
        <f t="shared" si="96"/>
        <v>0</v>
      </c>
      <c r="E276" s="4">
        <f t="shared" si="96"/>
        <v>0</v>
      </c>
      <c r="F276" s="4">
        <f t="shared" si="96"/>
        <v>0</v>
      </c>
      <c r="G276" s="4">
        <f t="shared" si="96"/>
        <v>0</v>
      </c>
      <c r="H276" s="4">
        <f t="shared" si="96"/>
        <v>0</v>
      </c>
      <c r="I276" s="4">
        <f t="shared" si="96"/>
        <v>0</v>
      </c>
      <c r="J276" s="4">
        <f t="shared" si="96"/>
        <v>0</v>
      </c>
      <c r="K276" s="4">
        <f t="shared" si="96"/>
        <v>0</v>
      </c>
      <c r="L276" s="4">
        <f t="shared" si="96"/>
        <v>0</v>
      </c>
      <c r="M276" s="4">
        <f t="shared" si="96"/>
        <v>0</v>
      </c>
      <c r="N276" s="12">
        <f t="shared" si="95"/>
        <v>0</v>
      </c>
      <c r="O276" s="4"/>
      <c r="P276" s="4"/>
      <c r="Q276" s="4"/>
      <c r="R276" s="4"/>
      <c r="S276" s="6"/>
      <c r="T276" s="11"/>
      <c r="U276" s="6"/>
      <c r="V276" s="6"/>
      <c r="W276" s="6"/>
      <c r="X276" s="4"/>
      <c r="Y276" s="5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1:35" ht="12.75" customHeight="1" x14ac:dyDescent="0.2">
      <c r="A277" s="30" t="s">
        <v>232</v>
      </c>
      <c r="B277" s="30">
        <f t="shared" ref="B277:M277" si="97">SUM(B270:B276)</f>
        <v>2435</v>
      </c>
      <c r="C277" s="30">
        <f t="shared" si="97"/>
        <v>2435</v>
      </c>
      <c r="D277" s="30">
        <f t="shared" si="97"/>
        <v>2435</v>
      </c>
      <c r="E277" s="30">
        <f t="shared" si="97"/>
        <v>2435</v>
      </c>
      <c r="F277" s="30">
        <f t="shared" si="97"/>
        <v>2435</v>
      </c>
      <c r="G277" s="30">
        <f t="shared" si="97"/>
        <v>2435</v>
      </c>
      <c r="H277" s="30">
        <f t="shared" si="97"/>
        <v>2435</v>
      </c>
      <c r="I277" s="30">
        <f t="shared" si="97"/>
        <v>2435</v>
      </c>
      <c r="J277" s="30">
        <f t="shared" si="97"/>
        <v>2435</v>
      </c>
      <c r="K277" s="30">
        <f t="shared" si="97"/>
        <v>2435</v>
      </c>
      <c r="L277" s="30">
        <f t="shared" si="97"/>
        <v>2435</v>
      </c>
      <c r="M277" s="30">
        <f t="shared" si="97"/>
        <v>2435</v>
      </c>
      <c r="N277" s="33">
        <f t="shared" si="95"/>
        <v>29220</v>
      </c>
      <c r="O277" s="4">
        <f>SUM(N270:N276)</f>
        <v>29220</v>
      </c>
      <c r="P277" s="4"/>
      <c r="Q277" s="4"/>
      <c r="R277" s="4"/>
      <c r="S277" s="6"/>
      <c r="T277" s="11"/>
      <c r="U277" s="6"/>
      <c r="V277" s="6"/>
      <c r="W277" s="6"/>
      <c r="X277" s="4"/>
      <c r="Y277" s="4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1:35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4"/>
      <c r="P278" s="4"/>
      <c r="Q278" s="4"/>
      <c r="R278" s="4"/>
      <c r="S278" s="6"/>
      <c r="T278" s="11"/>
      <c r="U278" s="6"/>
      <c r="V278" s="6"/>
      <c r="W278" s="6"/>
      <c r="X278" s="4"/>
      <c r="Y278" s="4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1:35" ht="12.75" customHeight="1" x14ac:dyDescent="0.2">
      <c r="A279" s="4" t="s">
        <v>233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2">
        <f t="shared" ref="N279:N283" si="98">SUM(B279:M279)</f>
        <v>0</v>
      </c>
      <c r="O279" s="4"/>
      <c r="P279" s="4"/>
      <c r="Q279" s="4"/>
      <c r="R279" s="4"/>
      <c r="S279" s="6"/>
      <c r="T279" s="11"/>
      <c r="U279" s="6"/>
      <c r="V279" s="6"/>
      <c r="W279" s="6"/>
      <c r="X279" s="4"/>
      <c r="Y279" s="5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1:35" ht="12.75" customHeight="1" x14ac:dyDescent="0.2">
      <c r="A280" s="45" t="s">
        <v>234</v>
      </c>
      <c r="B280" s="25">
        <v>1200</v>
      </c>
      <c r="C280" s="25">
        <v>1200</v>
      </c>
      <c r="D280" s="25">
        <v>1200</v>
      </c>
      <c r="E280" s="25">
        <v>1200</v>
      </c>
      <c r="F280" s="25">
        <v>1200</v>
      </c>
      <c r="G280" s="25">
        <v>1200</v>
      </c>
      <c r="H280" s="25">
        <v>1200</v>
      </c>
      <c r="I280" s="25">
        <v>1200</v>
      </c>
      <c r="J280" s="25">
        <v>1200</v>
      </c>
      <c r="K280" s="25">
        <v>1200</v>
      </c>
      <c r="L280" s="25">
        <v>1200</v>
      </c>
      <c r="M280" s="25">
        <v>1200</v>
      </c>
      <c r="N280" s="26">
        <f t="shared" si="98"/>
        <v>14400</v>
      </c>
      <c r="O280" s="4"/>
      <c r="P280" s="4"/>
      <c r="Q280" s="4"/>
      <c r="R280" s="4"/>
      <c r="S280" s="6"/>
      <c r="T280" s="11"/>
      <c r="U280" s="6"/>
      <c r="V280" s="6"/>
      <c r="W280" s="6"/>
      <c r="X280" s="4"/>
      <c r="Y280" s="5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1:35" ht="12.75" customHeight="1" x14ac:dyDescent="0.2">
      <c r="A281" s="45" t="s">
        <v>235</v>
      </c>
      <c r="B281" s="25">
        <v>1700</v>
      </c>
      <c r="C281" s="25">
        <v>300</v>
      </c>
      <c r="D281" s="25">
        <v>300</v>
      </c>
      <c r="E281" s="25">
        <v>300</v>
      </c>
      <c r="F281" s="25">
        <v>300</v>
      </c>
      <c r="G281" s="25">
        <v>300</v>
      </c>
      <c r="H281" s="25">
        <v>300</v>
      </c>
      <c r="I281" s="25">
        <v>300</v>
      </c>
      <c r="J281" s="25">
        <v>300</v>
      </c>
      <c r="K281" s="25">
        <v>300</v>
      </c>
      <c r="L281" s="25">
        <v>300</v>
      </c>
      <c r="M281" s="25">
        <v>300</v>
      </c>
      <c r="N281" s="26">
        <f t="shared" si="98"/>
        <v>5000</v>
      </c>
      <c r="O281" s="4"/>
      <c r="P281" s="4"/>
      <c r="Q281" s="4"/>
      <c r="R281" s="4"/>
      <c r="S281" s="6"/>
      <c r="T281" s="11"/>
      <c r="U281" s="6"/>
      <c r="V281" s="6"/>
      <c r="W281" s="6"/>
      <c r="X281" s="4"/>
      <c r="Y281" s="5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1:35" ht="12.75" customHeight="1" x14ac:dyDescent="0.2">
      <c r="A282" s="45" t="s">
        <v>236</v>
      </c>
      <c r="B282" s="25">
        <v>2000</v>
      </c>
      <c r="C282" s="25">
        <v>2000</v>
      </c>
      <c r="D282" s="25">
        <v>2000</v>
      </c>
      <c r="E282" s="25">
        <v>2000</v>
      </c>
      <c r="F282" s="25">
        <v>2000</v>
      </c>
      <c r="G282" s="25">
        <v>2000</v>
      </c>
      <c r="H282" s="25">
        <v>2000</v>
      </c>
      <c r="I282" s="25">
        <v>2000</v>
      </c>
      <c r="J282" s="25">
        <v>2000</v>
      </c>
      <c r="K282" s="25">
        <v>2000</v>
      </c>
      <c r="L282" s="25">
        <v>2000</v>
      </c>
      <c r="M282" s="25">
        <v>2000</v>
      </c>
      <c r="N282" s="26">
        <f t="shared" si="98"/>
        <v>24000</v>
      </c>
      <c r="O282" s="4"/>
      <c r="P282" s="4"/>
      <c r="Q282" s="4"/>
      <c r="R282" s="4"/>
      <c r="S282" s="6"/>
      <c r="T282" s="11"/>
      <c r="U282" s="6"/>
      <c r="V282" s="6"/>
      <c r="W282" s="6"/>
      <c r="X282" s="4"/>
      <c r="Y282" s="5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1:35" ht="12.75" customHeight="1" x14ac:dyDescent="0.2">
      <c r="A283" s="30" t="s">
        <v>237</v>
      </c>
      <c r="B283" s="30">
        <f t="shared" ref="B283:M283" si="99">SUM(B279:B282)</f>
        <v>4900</v>
      </c>
      <c r="C283" s="30">
        <f t="shared" si="99"/>
        <v>3500</v>
      </c>
      <c r="D283" s="30">
        <f t="shared" si="99"/>
        <v>3500</v>
      </c>
      <c r="E283" s="30">
        <f t="shared" si="99"/>
        <v>3500</v>
      </c>
      <c r="F283" s="30">
        <f t="shared" si="99"/>
        <v>3500</v>
      </c>
      <c r="G283" s="30">
        <f t="shared" si="99"/>
        <v>3500</v>
      </c>
      <c r="H283" s="30">
        <f t="shared" si="99"/>
        <v>3500</v>
      </c>
      <c r="I283" s="30">
        <f t="shared" si="99"/>
        <v>3500</v>
      </c>
      <c r="J283" s="30">
        <f t="shared" si="99"/>
        <v>3500</v>
      </c>
      <c r="K283" s="30">
        <f t="shared" si="99"/>
        <v>3500</v>
      </c>
      <c r="L283" s="30">
        <f t="shared" si="99"/>
        <v>3500</v>
      </c>
      <c r="M283" s="30">
        <f t="shared" si="99"/>
        <v>3500</v>
      </c>
      <c r="N283" s="33">
        <f t="shared" si="98"/>
        <v>43400</v>
      </c>
      <c r="O283" s="4">
        <f>SUM(N279:N282)</f>
        <v>43400</v>
      </c>
      <c r="P283" s="4"/>
      <c r="Q283" s="4"/>
      <c r="R283" s="4"/>
      <c r="S283" s="6"/>
      <c r="T283" s="11"/>
      <c r="U283" s="6"/>
      <c r="V283" s="6"/>
      <c r="W283" s="6"/>
      <c r="X283" s="4"/>
      <c r="Y283" s="5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1:35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4"/>
      <c r="P284" s="4"/>
      <c r="Q284" s="4"/>
      <c r="R284" s="4"/>
      <c r="S284" s="6"/>
      <c r="T284" s="11"/>
      <c r="U284" s="6"/>
      <c r="V284" s="6"/>
      <c r="W284" s="6"/>
      <c r="X284" s="4"/>
      <c r="Y284" s="5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1:35" ht="12.75" customHeight="1" x14ac:dyDescent="0.2">
      <c r="A285" s="42" t="s">
        <v>238</v>
      </c>
      <c r="B285" s="4">
        <v>0</v>
      </c>
      <c r="C285" s="4"/>
      <c r="D285" s="4"/>
      <c r="E285" s="4"/>
      <c r="F285" s="4"/>
      <c r="G285" s="4"/>
      <c r="H285" s="4">
        <v>640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12">
        <f t="shared" ref="N285:N294" si="100">SUM(B285:M285)</f>
        <v>640</v>
      </c>
      <c r="O285" s="4"/>
      <c r="P285" s="4"/>
      <c r="Q285" s="4"/>
      <c r="R285" s="5"/>
      <c r="S285" s="6"/>
      <c r="T285" s="6"/>
      <c r="U285" s="6"/>
      <c r="V285" s="6"/>
      <c r="W285" s="6"/>
      <c r="X285" s="5"/>
      <c r="Y285" s="5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1:35" ht="12.75" customHeight="1" x14ac:dyDescent="0.2">
      <c r="A286" s="46" t="s">
        <v>239</v>
      </c>
      <c r="B286" s="4">
        <v>611</v>
      </c>
      <c r="C286" s="4">
        <v>611</v>
      </c>
      <c r="D286" s="4">
        <v>611</v>
      </c>
      <c r="E286" s="4">
        <v>611</v>
      </c>
      <c r="F286" s="4">
        <v>611</v>
      </c>
      <c r="G286" s="4">
        <v>611</v>
      </c>
      <c r="H286" s="4">
        <v>611</v>
      </c>
      <c r="I286" s="4">
        <v>611</v>
      </c>
      <c r="J286" s="4">
        <v>611</v>
      </c>
      <c r="K286" s="4">
        <v>611</v>
      </c>
      <c r="L286" s="4">
        <v>611</v>
      </c>
      <c r="M286" s="4">
        <v>611</v>
      </c>
      <c r="N286" s="12">
        <f t="shared" si="100"/>
        <v>7332</v>
      </c>
      <c r="O286" s="4"/>
      <c r="P286" s="4"/>
      <c r="Q286" s="4"/>
      <c r="R286" s="4"/>
      <c r="S286" s="6"/>
      <c r="T286" s="11"/>
      <c r="U286" s="6"/>
      <c r="V286" s="6"/>
      <c r="W286" s="6"/>
      <c r="X286" s="4"/>
      <c r="Y286" s="5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1:35" ht="12.75" customHeight="1" x14ac:dyDescent="0.2">
      <c r="A287" s="45" t="s">
        <v>240</v>
      </c>
      <c r="B287" s="4">
        <v>50</v>
      </c>
      <c r="C287" s="4">
        <v>50</v>
      </c>
      <c r="D287" s="4">
        <v>50</v>
      </c>
      <c r="E287" s="4">
        <v>50</v>
      </c>
      <c r="F287" s="4">
        <v>50</v>
      </c>
      <c r="G287" s="4">
        <v>50</v>
      </c>
      <c r="H287" s="4">
        <v>50</v>
      </c>
      <c r="I287" s="4">
        <v>50</v>
      </c>
      <c r="J287" s="4">
        <v>50</v>
      </c>
      <c r="K287" s="4">
        <v>50</v>
      </c>
      <c r="L287" s="4">
        <v>50</v>
      </c>
      <c r="M287" s="4">
        <v>50</v>
      </c>
      <c r="N287" s="12">
        <f t="shared" si="100"/>
        <v>600</v>
      </c>
      <c r="O287" s="4"/>
      <c r="P287" s="4"/>
      <c r="Q287" s="4"/>
      <c r="R287" s="4"/>
      <c r="S287" s="6"/>
      <c r="T287" s="11"/>
      <c r="U287" s="6"/>
      <c r="V287" s="6"/>
      <c r="W287" s="6"/>
      <c r="X287" s="4"/>
      <c r="Y287" s="5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1:35" ht="12.75" customHeight="1" x14ac:dyDescent="0.2">
      <c r="A288" s="45" t="s">
        <v>241</v>
      </c>
      <c r="B288" s="25"/>
      <c r="C288" s="25">
        <v>40</v>
      </c>
      <c r="D288" s="25">
        <v>40</v>
      </c>
      <c r="E288" s="25">
        <v>40</v>
      </c>
      <c r="F288" s="25">
        <v>40</v>
      </c>
      <c r="G288" s="25">
        <v>40</v>
      </c>
      <c r="H288" s="25">
        <v>40</v>
      </c>
      <c r="I288" s="25">
        <v>40</v>
      </c>
      <c r="J288" s="25">
        <v>40</v>
      </c>
      <c r="K288" s="25">
        <v>40</v>
      </c>
      <c r="L288" s="25">
        <v>40</v>
      </c>
      <c r="M288" s="25">
        <v>4000</v>
      </c>
      <c r="N288" s="26">
        <f t="shared" si="100"/>
        <v>4400</v>
      </c>
      <c r="O288" s="4"/>
      <c r="P288" s="4"/>
      <c r="Q288" s="4"/>
      <c r="R288" s="4"/>
      <c r="S288" s="6"/>
      <c r="T288" s="11"/>
      <c r="U288" s="6"/>
      <c r="V288" s="6"/>
      <c r="W288" s="6"/>
      <c r="X288" s="4"/>
      <c r="Y288" s="4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1:35" ht="12.75" customHeight="1" x14ac:dyDescent="0.2">
      <c r="A289" s="30" t="s">
        <v>242</v>
      </c>
      <c r="B289" s="30">
        <f t="shared" ref="B289:M289" si="101">SUM(B285:B288)</f>
        <v>661</v>
      </c>
      <c r="C289" s="30">
        <f t="shared" si="101"/>
        <v>701</v>
      </c>
      <c r="D289" s="30">
        <f t="shared" si="101"/>
        <v>701</v>
      </c>
      <c r="E289" s="30">
        <f t="shared" si="101"/>
        <v>701</v>
      </c>
      <c r="F289" s="30">
        <f t="shared" si="101"/>
        <v>701</v>
      </c>
      <c r="G289" s="30">
        <f t="shared" si="101"/>
        <v>701</v>
      </c>
      <c r="H289" s="30">
        <f t="shared" si="101"/>
        <v>1341</v>
      </c>
      <c r="I289" s="30">
        <f t="shared" si="101"/>
        <v>701</v>
      </c>
      <c r="J289" s="30">
        <f t="shared" si="101"/>
        <v>701</v>
      </c>
      <c r="K289" s="30">
        <f t="shared" si="101"/>
        <v>701</v>
      </c>
      <c r="L289" s="30">
        <f t="shared" si="101"/>
        <v>701</v>
      </c>
      <c r="M289" s="30">
        <f t="shared" si="101"/>
        <v>4661</v>
      </c>
      <c r="N289" s="33">
        <f t="shared" si="100"/>
        <v>12972</v>
      </c>
      <c r="O289" s="4">
        <f>SUM(N285:N288)</f>
        <v>12972</v>
      </c>
      <c r="P289" s="4"/>
      <c r="Q289" s="4"/>
      <c r="R289" s="5"/>
      <c r="S289" s="6"/>
      <c r="T289" s="6"/>
      <c r="U289" s="6"/>
      <c r="V289" s="6"/>
      <c r="W289" s="6"/>
      <c r="X289" s="5"/>
      <c r="Y289" s="4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1:35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3">
        <f t="shared" si="100"/>
        <v>0</v>
      </c>
      <c r="O290" s="4"/>
      <c r="P290" s="4"/>
      <c r="Q290" s="4"/>
      <c r="R290" s="5"/>
      <c r="S290" s="6"/>
      <c r="T290" s="6"/>
      <c r="U290" s="6"/>
      <c r="V290" s="6"/>
      <c r="W290" s="6"/>
      <c r="X290" s="5"/>
      <c r="Y290" s="4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1:35" ht="12.75" customHeight="1" x14ac:dyDescent="0.2">
      <c r="A291" s="2" t="s">
        <v>243</v>
      </c>
      <c r="B291" s="2">
        <v>125</v>
      </c>
      <c r="C291" s="2">
        <v>125</v>
      </c>
      <c r="D291" s="2">
        <v>125</v>
      </c>
      <c r="E291" s="2">
        <v>125</v>
      </c>
      <c r="F291" s="2">
        <v>125</v>
      </c>
      <c r="G291" s="2">
        <v>125</v>
      </c>
      <c r="H291" s="2">
        <v>125</v>
      </c>
      <c r="I291" s="2">
        <v>125</v>
      </c>
      <c r="J291" s="2">
        <v>125</v>
      </c>
      <c r="K291" s="2">
        <v>125</v>
      </c>
      <c r="L291" s="2">
        <v>125</v>
      </c>
      <c r="M291" s="2">
        <v>125</v>
      </c>
      <c r="N291" s="33">
        <f t="shared" si="100"/>
        <v>1500</v>
      </c>
      <c r="O291" s="4"/>
      <c r="P291" s="4"/>
      <c r="Q291" s="4"/>
      <c r="R291" s="5"/>
      <c r="S291" s="6"/>
      <c r="T291" s="6"/>
      <c r="U291" s="6"/>
      <c r="V291" s="6"/>
      <c r="W291" s="6"/>
      <c r="X291" s="5"/>
      <c r="Y291" s="4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1:35" ht="12.75" customHeight="1" x14ac:dyDescent="0.2">
      <c r="A292" s="2" t="s">
        <v>244</v>
      </c>
      <c r="B292" s="2">
        <v>125</v>
      </c>
      <c r="C292" s="2">
        <v>125</v>
      </c>
      <c r="D292" s="2">
        <v>125</v>
      </c>
      <c r="E292" s="2">
        <v>125</v>
      </c>
      <c r="F292" s="2">
        <v>125</v>
      </c>
      <c r="G292" s="2">
        <v>125</v>
      </c>
      <c r="H292" s="2">
        <v>125</v>
      </c>
      <c r="I292" s="2">
        <v>125</v>
      </c>
      <c r="J292" s="2">
        <v>125</v>
      </c>
      <c r="K292" s="2">
        <v>125</v>
      </c>
      <c r="L292" s="2">
        <v>125</v>
      </c>
      <c r="M292" s="2">
        <v>125</v>
      </c>
      <c r="N292" s="33">
        <f t="shared" si="100"/>
        <v>1500</v>
      </c>
      <c r="O292" s="4"/>
      <c r="P292" s="4"/>
      <c r="Q292" s="4"/>
      <c r="R292" s="5"/>
      <c r="S292" s="6"/>
      <c r="T292" s="6"/>
      <c r="U292" s="6"/>
      <c r="V292" s="6"/>
      <c r="W292" s="6"/>
      <c r="X292" s="5"/>
      <c r="Y292" s="4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1:35" ht="12.75" customHeight="1" x14ac:dyDescent="0.2">
      <c r="A293" s="2" t="s">
        <v>245</v>
      </c>
      <c r="B293" s="2">
        <v>1000</v>
      </c>
      <c r="C293" s="2">
        <v>100</v>
      </c>
      <c r="D293" s="2">
        <v>8000</v>
      </c>
      <c r="E293" s="2">
        <v>100</v>
      </c>
      <c r="F293" s="2">
        <v>100</v>
      </c>
      <c r="G293" s="2">
        <v>100</v>
      </c>
      <c r="H293" s="2">
        <v>100</v>
      </c>
      <c r="I293" s="2">
        <v>100</v>
      </c>
      <c r="J293" s="2">
        <v>100</v>
      </c>
      <c r="K293" s="2">
        <v>100</v>
      </c>
      <c r="L293" s="2">
        <v>100</v>
      </c>
      <c r="M293" s="2">
        <v>200</v>
      </c>
      <c r="N293" s="33">
        <f t="shared" si="100"/>
        <v>10100</v>
      </c>
      <c r="O293" s="4"/>
      <c r="P293" s="4"/>
      <c r="Q293" s="4"/>
      <c r="R293" s="5"/>
      <c r="S293" s="6"/>
      <c r="T293" s="6"/>
      <c r="U293" s="6"/>
      <c r="V293" s="6"/>
      <c r="W293" s="6"/>
      <c r="X293" s="5"/>
      <c r="Y293" s="5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1:35" ht="12.75" customHeight="1" x14ac:dyDescent="0.2">
      <c r="A294" s="30" t="s">
        <v>246</v>
      </c>
      <c r="B294" s="53">
        <f t="shared" ref="B294:M294" si="102">SUM(B291:B293)</f>
        <v>1250</v>
      </c>
      <c r="C294" s="53">
        <f t="shared" si="102"/>
        <v>350</v>
      </c>
      <c r="D294" s="53">
        <f t="shared" si="102"/>
        <v>8250</v>
      </c>
      <c r="E294" s="53">
        <f t="shared" si="102"/>
        <v>350</v>
      </c>
      <c r="F294" s="53">
        <f t="shared" si="102"/>
        <v>350</v>
      </c>
      <c r="G294" s="53">
        <f t="shared" si="102"/>
        <v>350</v>
      </c>
      <c r="H294" s="53">
        <f t="shared" si="102"/>
        <v>350</v>
      </c>
      <c r="I294" s="53">
        <f t="shared" si="102"/>
        <v>350</v>
      </c>
      <c r="J294" s="53">
        <f t="shared" si="102"/>
        <v>350</v>
      </c>
      <c r="K294" s="53">
        <f t="shared" si="102"/>
        <v>350</v>
      </c>
      <c r="L294" s="53">
        <f t="shared" si="102"/>
        <v>350</v>
      </c>
      <c r="M294" s="53">
        <f t="shared" si="102"/>
        <v>450</v>
      </c>
      <c r="N294" s="62">
        <f t="shared" si="100"/>
        <v>13100</v>
      </c>
      <c r="O294" s="4">
        <f>N294</f>
        <v>13100</v>
      </c>
      <c r="P294" s="4"/>
      <c r="Q294" s="4"/>
      <c r="R294" s="5"/>
      <c r="S294" s="6"/>
      <c r="T294" s="6"/>
      <c r="U294" s="6"/>
      <c r="V294" s="6"/>
      <c r="W294" s="6"/>
      <c r="X294" s="5"/>
      <c r="Y294" s="5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1:35" ht="12.75" customHeight="1" x14ac:dyDescent="0.2">
      <c r="A295" s="4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2"/>
      <c r="O295" s="4"/>
      <c r="P295" s="4"/>
      <c r="Q295" s="4"/>
      <c r="R295" s="4"/>
      <c r="S295" s="6"/>
      <c r="T295" s="11"/>
      <c r="U295" s="6"/>
      <c r="V295" s="6"/>
      <c r="W295" s="6"/>
      <c r="X295" s="4"/>
      <c r="Y295" s="5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1:35" ht="12.75" customHeight="1" x14ac:dyDescent="0.2">
      <c r="A296" s="30"/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62">
        <f>SUM(B296:M296)</f>
        <v>0</v>
      </c>
      <c r="O296" s="4">
        <f>N296</f>
        <v>0</v>
      </c>
      <c r="P296" s="4"/>
      <c r="Q296" s="4"/>
      <c r="R296" s="5"/>
      <c r="S296" s="6"/>
      <c r="T296" s="11"/>
      <c r="U296" s="6"/>
      <c r="V296" s="6"/>
      <c r="W296" s="6"/>
      <c r="X296" s="4"/>
      <c r="Y296" s="5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1:35" ht="12.75" customHeight="1" x14ac:dyDescent="0.2">
      <c r="A297" s="4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2"/>
      <c r="O297" s="4"/>
      <c r="P297" s="4"/>
      <c r="Q297" s="4"/>
      <c r="R297" s="5"/>
      <c r="S297" s="6"/>
      <c r="T297" s="6"/>
      <c r="U297" s="6"/>
      <c r="V297" s="6"/>
      <c r="W297" s="6"/>
      <c r="X297" s="5"/>
      <c r="Y297" s="5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1:35" ht="12.75" customHeight="1" x14ac:dyDescent="0.2">
      <c r="A298" s="42" t="s">
        <v>247</v>
      </c>
      <c r="B298" s="4"/>
      <c r="C298" s="4"/>
      <c r="D298" s="4"/>
      <c r="E298" s="4"/>
      <c r="F298" s="4"/>
      <c r="G298" s="4"/>
      <c r="H298" s="4"/>
      <c r="I298" s="4">
        <v>0</v>
      </c>
      <c r="J298" s="4"/>
      <c r="K298" s="4"/>
      <c r="L298" s="4"/>
      <c r="M298" s="4"/>
      <c r="N298" s="12">
        <f t="shared" ref="N298:N302" si="103">SUM(B298:M298)</f>
        <v>0</v>
      </c>
      <c r="O298" s="4"/>
      <c r="P298" s="4"/>
      <c r="Q298" s="4"/>
      <c r="R298" s="5"/>
      <c r="S298" s="6"/>
      <c r="T298" s="6"/>
      <c r="U298" s="6"/>
      <c r="V298" s="6"/>
      <c r="W298" s="6"/>
      <c r="X298" s="5"/>
      <c r="Y298" s="5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1:35" ht="12.75" customHeight="1" x14ac:dyDescent="0.2">
      <c r="A299" s="42" t="s">
        <v>248</v>
      </c>
      <c r="B299" s="4">
        <v>25</v>
      </c>
      <c r="C299" s="4">
        <v>25</v>
      </c>
      <c r="D299" s="4">
        <v>25</v>
      </c>
      <c r="E299" s="4">
        <v>25</v>
      </c>
      <c r="F299" s="4">
        <v>25</v>
      </c>
      <c r="G299" s="4">
        <v>25</v>
      </c>
      <c r="H299" s="4">
        <v>25</v>
      </c>
      <c r="I299" s="4">
        <v>25</v>
      </c>
      <c r="J299" s="4">
        <v>25</v>
      </c>
      <c r="K299" s="4">
        <v>25</v>
      </c>
      <c r="L299" s="4">
        <v>25</v>
      </c>
      <c r="M299" s="4">
        <v>25</v>
      </c>
      <c r="N299" s="12">
        <f t="shared" si="103"/>
        <v>300</v>
      </c>
      <c r="O299" s="4"/>
      <c r="P299" s="4"/>
      <c r="Q299" s="4"/>
      <c r="R299" s="4"/>
      <c r="S299" s="6"/>
      <c r="T299" s="11"/>
      <c r="U299" s="6"/>
      <c r="V299" s="6"/>
      <c r="W299" s="6"/>
      <c r="X299" s="4"/>
      <c r="Y299" s="5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1:35" ht="12.75" customHeight="1" x14ac:dyDescent="0.2">
      <c r="A300" s="42" t="s">
        <v>249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2">
        <f t="shared" si="103"/>
        <v>0</v>
      </c>
      <c r="O300" s="4"/>
      <c r="P300" s="4"/>
      <c r="Q300" s="4"/>
      <c r="R300" s="5"/>
      <c r="S300" s="6"/>
      <c r="T300" s="6"/>
      <c r="U300" s="6"/>
      <c r="V300" s="6"/>
      <c r="W300" s="6"/>
      <c r="X300" s="5"/>
      <c r="Y300" s="5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1:35" ht="12.75" customHeight="1" x14ac:dyDescent="0.2">
      <c r="A301" s="42" t="s">
        <v>250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2">
        <f t="shared" si="103"/>
        <v>0</v>
      </c>
      <c r="O301" s="4"/>
      <c r="P301" s="4"/>
      <c r="Q301" s="4"/>
      <c r="R301" s="5"/>
      <c r="S301" s="6"/>
      <c r="T301" s="6"/>
      <c r="U301" s="6"/>
      <c r="V301" s="6"/>
      <c r="W301" s="6"/>
      <c r="X301" s="5"/>
      <c r="Y301" s="5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1:35" ht="12.75" customHeight="1" x14ac:dyDescent="0.2">
      <c r="A302" s="30" t="s">
        <v>251</v>
      </c>
      <c r="B302" s="30">
        <f t="shared" ref="B302:M302" si="104">SUM(B298:B301)</f>
        <v>25</v>
      </c>
      <c r="C302" s="30">
        <f t="shared" si="104"/>
        <v>25</v>
      </c>
      <c r="D302" s="30">
        <f t="shared" si="104"/>
        <v>25</v>
      </c>
      <c r="E302" s="30">
        <f t="shared" si="104"/>
        <v>25</v>
      </c>
      <c r="F302" s="30">
        <f t="shared" si="104"/>
        <v>25</v>
      </c>
      <c r="G302" s="30">
        <f t="shared" si="104"/>
        <v>25</v>
      </c>
      <c r="H302" s="30">
        <f t="shared" si="104"/>
        <v>25</v>
      </c>
      <c r="I302" s="30">
        <f t="shared" si="104"/>
        <v>25</v>
      </c>
      <c r="J302" s="30">
        <f t="shared" si="104"/>
        <v>25</v>
      </c>
      <c r="K302" s="30">
        <f t="shared" si="104"/>
        <v>25</v>
      </c>
      <c r="L302" s="30">
        <f t="shared" si="104"/>
        <v>25</v>
      </c>
      <c r="M302" s="30">
        <f t="shared" si="104"/>
        <v>25</v>
      </c>
      <c r="N302" s="33">
        <f t="shared" si="103"/>
        <v>300</v>
      </c>
      <c r="O302" s="4">
        <f>SUM(N298:N301)</f>
        <v>300</v>
      </c>
      <c r="P302" s="4"/>
      <c r="Q302" s="4"/>
      <c r="R302" s="5"/>
      <c r="S302" s="6"/>
      <c r="T302" s="6"/>
      <c r="U302" s="6"/>
      <c r="V302" s="6"/>
      <c r="W302" s="6"/>
      <c r="X302" s="5"/>
      <c r="Y302" s="5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1:35" ht="12.75" customHeight="1" x14ac:dyDescent="0.2">
      <c r="A303" s="4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2"/>
      <c r="O303" s="4"/>
      <c r="P303" s="4"/>
      <c r="Q303" s="4"/>
      <c r="R303" s="5"/>
      <c r="S303" s="6"/>
      <c r="T303" s="6"/>
      <c r="U303" s="6"/>
      <c r="V303" s="6"/>
      <c r="W303" s="6"/>
      <c r="X303" s="5"/>
      <c r="Y303" s="5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1:35" ht="12.75" customHeight="1" x14ac:dyDescent="0.2">
      <c r="A304" s="14" t="s">
        <v>252</v>
      </c>
      <c r="B304" s="14">
        <f t="shared" ref="B304:M304" si="105">+B294+B289+B283+B277+B296+B268+B302</f>
        <v>18471</v>
      </c>
      <c r="C304" s="14">
        <f t="shared" si="105"/>
        <v>16211</v>
      </c>
      <c r="D304" s="14">
        <f t="shared" si="105"/>
        <v>24277.66</v>
      </c>
      <c r="E304" s="14">
        <f t="shared" si="105"/>
        <v>16377.66</v>
      </c>
      <c r="F304" s="14">
        <f t="shared" si="105"/>
        <v>16377.66</v>
      </c>
      <c r="G304" s="14">
        <f t="shared" si="105"/>
        <v>16377.66</v>
      </c>
      <c r="H304" s="14">
        <f t="shared" si="105"/>
        <v>17017.66</v>
      </c>
      <c r="I304" s="14">
        <f t="shared" si="105"/>
        <v>16377.66</v>
      </c>
      <c r="J304" s="14">
        <f t="shared" si="105"/>
        <v>16377.66</v>
      </c>
      <c r="K304" s="14">
        <f t="shared" si="105"/>
        <v>16377.66</v>
      </c>
      <c r="L304" s="14">
        <f t="shared" si="105"/>
        <v>16377.66</v>
      </c>
      <c r="M304" s="14">
        <f t="shared" si="105"/>
        <v>20437.66</v>
      </c>
      <c r="N304" s="15">
        <f>SUM(B304:M304)</f>
        <v>211058.60000000003</v>
      </c>
      <c r="O304" s="11">
        <f>O277+O283+O289+O294+O296+O268+O302</f>
        <v>211058.60000000003</v>
      </c>
      <c r="P304" s="11"/>
      <c r="Q304" s="11"/>
      <c r="R304" s="5"/>
      <c r="S304" s="6"/>
      <c r="T304" s="11"/>
      <c r="U304" s="6"/>
      <c r="V304" s="6"/>
      <c r="W304" s="6"/>
      <c r="X304" s="5"/>
      <c r="Y304" s="5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1:35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4"/>
      <c r="P305" s="4"/>
      <c r="Q305" s="4"/>
      <c r="R305" s="5"/>
      <c r="S305" s="6"/>
      <c r="T305" s="6"/>
      <c r="U305" s="6"/>
      <c r="V305" s="6"/>
      <c r="W305" s="6"/>
      <c r="X305" s="5"/>
      <c r="Y305" s="5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1:35" ht="12.75" customHeight="1" x14ac:dyDescent="0.2">
      <c r="A306" s="11" t="s">
        <v>253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  <c r="O306" s="4"/>
      <c r="P306" s="4"/>
      <c r="Q306" s="4"/>
      <c r="R306" s="5"/>
      <c r="S306" s="6"/>
      <c r="T306" s="6"/>
      <c r="U306" s="6"/>
      <c r="V306" s="6"/>
      <c r="W306" s="6"/>
      <c r="X306" s="5"/>
      <c r="Y306" s="5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1:35" ht="12.75" customHeight="1" x14ac:dyDescent="0.2">
      <c r="A307" s="45" t="s">
        <v>254</v>
      </c>
      <c r="B307" s="7">
        <v>7000</v>
      </c>
      <c r="C307" s="7">
        <f t="shared" ref="C307:M307" si="106">B307</f>
        <v>7000</v>
      </c>
      <c r="D307" s="7">
        <f t="shared" si="106"/>
        <v>7000</v>
      </c>
      <c r="E307" s="7">
        <f t="shared" si="106"/>
        <v>7000</v>
      </c>
      <c r="F307" s="7">
        <f t="shared" si="106"/>
        <v>7000</v>
      </c>
      <c r="G307" s="7">
        <f t="shared" si="106"/>
        <v>7000</v>
      </c>
      <c r="H307" s="7">
        <f t="shared" si="106"/>
        <v>7000</v>
      </c>
      <c r="I307" s="7">
        <f t="shared" si="106"/>
        <v>7000</v>
      </c>
      <c r="J307" s="7">
        <f t="shared" si="106"/>
        <v>7000</v>
      </c>
      <c r="K307" s="7">
        <f t="shared" si="106"/>
        <v>7000</v>
      </c>
      <c r="L307" s="7">
        <f t="shared" si="106"/>
        <v>7000</v>
      </c>
      <c r="M307" s="7">
        <f t="shared" si="106"/>
        <v>7000</v>
      </c>
      <c r="N307" s="20">
        <f t="shared" ref="N307:N308" si="107">SUM(B307:M307)</f>
        <v>84000</v>
      </c>
      <c r="O307" s="4"/>
      <c r="P307" s="4"/>
      <c r="Q307" s="4"/>
      <c r="R307" s="4"/>
      <c r="S307" s="6"/>
      <c r="T307" s="11"/>
      <c r="U307" s="6"/>
      <c r="V307" s="6"/>
      <c r="W307" s="6"/>
      <c r="X307" s="4"/>
      <c r="Y307" s="4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1:35" ht="12.75" customHeight="1" x14ac:dyDescent="0.2">
      <c r="A308" s="30" t="s">
        <v>255</v>
      </c>
      <c r="B308" s="60">
        <f t="shared" ref="B308:M308" si="108">SUM(B306:B307)</f>
        <v>7000</v>
      </c>
      <c r="C308" s="60">
        <f t="shared" si="108"/>
        <v>7000</v>
      </c>
      <c r="D308" s="60">
        <f t="shared" si="108"/>
        <v>7000</v>
      </c>
      <c r="E308" s="60">
        <f t="shared" si="108"/>
        <v>7000</v>
      </c>
      <c r="F308" s="60">
        <f t="shared" si="108"/>
        <v>7000</v>
      </c>
      <c r="G308" s="60">
        <f t="shared" si="108"/>
        <v>7000</v>
      </c>
      <c r="H308" s="60">
        <f t="shared" si="108"/>
        <v>7000</v>
      </c>
      <c r="I308" s="60">
        <f t="shared" si="108"/>
        <v>7000</v>
      </c>
      <c r="J308" s="60">
        <f t="shared" si="108"/>
        <v>7000</v>
      </c>
      <c r="K308" s="60">
        <f t="shared" si="108"/>
        <v>7000</v>
      </c>
      <c r="L308" s="60">
        <f t="shared" si="108"/>
        <v>7000</v>
      </c>
      <c r="M308" s="60">
        <f t="shared" si="108"/>
        <v>7000</v>
      </c>
      <c r="N308" s="29">
        <f t="shared" si="107"/>
        <v>84000</v>
      </c>
      <c r="O308" s="61">
        <f>N308</f>
        <v>84000</v>
      </c>
      <c r="P308" s="4"/>
      <c r="Q308" s="4"/>
      <c r="R308" s="4"/>
      <c r="S308" s="6"/>
      <c r="T308" s="11"/>
      <c r="U308" s="6"/>
      <c r="V308" s="6"/>
      <c r="W308" s="6"/>
      <c r="X308" s="4"/>
      <c r="Y308" s="4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1:35" ht="12.75" customHeight="1" x14ac:dyDescent="0.2">
      <c r="A309" s="42"/>
      <c r="B309" s="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  <c r="O309" s="4"/>
      <c r="P309" s="4"/>
      <c r="Q309" s="7"/>
      <c r="R309" s="7"/>
      <c r="S309" s="6"/>
      <c r="T309" s="55"/>
      <c r="U309" s="6"/>
      <c r="V309" s="6"/>
      <c r="W309" s="6"/>
      <c r="X309" s="7"/>
      <c r="Y309" s="5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1:35" ht="12.75" customHeight="1" x14ac:dyDescent="0.2">
      <c r="A310" s="42" t="s">
        <v>256</v>
      </c>
      <c r="B310" s="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  <c r="O310" s="4"/>
      <c r="P310" s="4"/>
      <c r="Q310" s="7"/>
      <c r="R310" s="7"/>
      <c r="S310" s="6"/>
      <c r="T310" s="55"/>
      <c r="U310" s="6"/>
      <c r="V310" s="6"/>
      <c r="W310" s="6"/>
      <c r="X310" s="7"/>
      <c r="Y310" s="5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1:35" ht="12.75" customHeight="1" x14ac:dyDescent="0.2">
      <c r="A311" s="42" t="s">
        <v>257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>
        <f t="shared" ref="N311:N316" si="109">SUM(B311:M311)</f>
        <v>0</v>
      </c>
      <c r="O311" s="4"/>
      <c r="P311" s="4"/>
      <c r="Q311" s="4"/>
      <c r="R311" s="4"/>
      <c r="S311" s="6"/>
      <c r="T311" s="11"/>
      <c r="U311" s="6"/>
      <c r="V311" s="6"/>
      <c r="W311" s="6"/>
      <c r="X311" s="4"/>
      <c r="Y311" s="4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1:35" ht="12.75" customHeight="1" x14ac:dyDescent="0.2">
      <c r="A312" s="42" t="s">
        <v>258</v>
      </c>
      <c r="B312" s="4">
        <v>540</v>
      </c>
      <c r="C312" s="4">
        <f t="shared" ref="C312:M312" si="110">B312</f>
        <v>540</v>
      </c>
      <c r="D312" s="4">
        <f t="shared" si="110"/>
        <v>540</v>
      </c>
      <c r="E312" s="4">
        <f t="shared" si="110"/>
        <v>540</v>
      </c>
      <c r="F312" s="4">
        <f t="shared" si="110"/>
        <v>540</v>
      </c>
      <c r="G312" s="4">
        <f t="shared" si="110"/>
        <v>540</v>
      </c>
      <c r="H312" s="4">
        <f t="shared" si="110"/>
        <v>540</v>
      </c>
      <c r="I312" s="4">
        <f t="shared" si="110"/>
        <v>540</v>
      </c>
      <c r="J312" s="4">
        <f t="shared" si="110"/>
        <v>540</v>
      </c>
      <c r="K312" s="4">
        <f t="shared" si="110"/>
        <v>540</v>
      </c>
      <c r="L312" s="4">
        <f t="shared" si="110"/>
        <v>540</v>
      </c>
      <c r="M312" s="4">
        <f t="shared" si="110"/>
        <v>540</v>
      </c>
      <c r="N312" s="12">
        <f t="shared" si="109"/>
        <v>6480</v>
      </c>
      <c r="O312" s="4"/>
      <c r="P312" s="4"/>
      <c r="Q312" s="4"/>
      <c r="R312" s="4"/>
      <c r="S312" s="6"/>
      <c r="T312" s="11"/>
      <c r="U312" s="6"/>
      <c r="V312" s="6"/>
      <c r="W312" s="6"/>
      <c r="X312" s="4"/>
      <c r="Y312" s="4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1:35" ht="12.75" customHeight="1" x14ac:dyDescent="0.2">
      <c r="A313" s="42" t="s">
        <v>259</v>
      </c>
      <c r="B313" s="4"/>
      <c r="C313" s="4"/>
      <c r="D313" s="4"/>
      <c r="E313" s="4"/>
      <c r="F313" s="4"/>
      <c r="G313" s="4"/>
      <c r="H313" s="4"/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12">
        <f t="shared" si="109"/>
        <v>0</v>
      </c>
      <c r="O313" s="4"/>
      <c r="P313" s="4"/>
      <c r="Q313" s="4"/>
      <c r="R313" s="4"/>
      <c r="S313" s="6"/>
      <c r="T313" s="11"/>
      <c r="U313" s="6"/>
      <c r="V313" s="6"/>
      <c r="W313" s="6"/>
      <c r="X313" s="4"/>
      <c r="Y313" s="5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1:35" ht="12.75" customHeight="1" x14ac:dyDescent="0.2">
      <c r="A314" s="42" t="s">
        <v>260</v>
      </c>
      <c r="B314" s="4">
        <v>30</v>
      </c>
      <c r="C314" s="4">
        <v>30</v>
      </c>
      <c r="D314" s="4">
        <v>30</v>
      </c>
      <c r="E314" s="4">
        <v>30</v>
      </c>
      <c r="F314" s="4">
        <v>30</v>
      </c>
      <c r="G314" s="4">
        <v>30</v>
      </c>
      <c r="H314" s="4">
        <v>30</v>
      </c>
      <c r="I314" s="4">
        <v>30</v>
      </c>
      <c r="J314" s="4">
        <v>30</v>
      </c>
      <c r="K314" s="4">
        <v>30</v>
      </c>
      <c r="L314" s="4">
        <v>30</v>
      </c>
      <c r="M314" s="4">
        <v>30</v>
      </c>
      <c r="N314" s="12">
        <f t="shared" si="109"/>
        <v>360</v>
      </c>
      <c r="O314" s="4"/>
      <c r="P314" s="4"/>
      <c r="Q314" s="4"/>
      <c r="R314" s="4"/>
      <c r="S314" s="6"/>
      <c r="T314" s="11"/>
      <c r="U314" s="6"/>
      <c r="V314" s="6"/>
      <c r="W314" s="6"/>
      <c r="X314" s="4"/>
      <c r="Y314" s="5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1:35" ht="12.75" customHeight="1" x14ac:dyDescent="0.2">
      <c r="A315" s="42" t="s">
        <v>261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12">
        <f t="shared" si="109"/>
        <v>0</v>
      </c>
      <c r="O315" s="4"/>
      <c r="P315" s="4"/>
      <c r="Q315" s="4"/>
      <c r="R315" s="4"/>
      <c r="S315" s="6"/>
      <c r="T315" s="11"/>
      <c r="U315" s="6"/>
      <c r="V315" s="6"/>
      <c r="W315" s="6"/>
      <c r="X315" s="4"/>
      <c r="Y315" s="5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1:35" ht="12.75" customHeight="1" x14ac:dyDescent="0.2">
      <c r="A316" s="30" t="s">
        <v>262</v>
      </c>
      <c r="B316" s="30">
        <f t="shared" ref="B316:M316" si="111">SUM(B310:B315)</f>
        <v>570</v>
      </c>
      <c r="C316" s="30">
        <f t="shared" si="111"/>
        <v>570</v>
      </c>
      <c r="D316" s="30">
        <f t="shared" si="111"/>
        <v>570</v>
      </c>
      <c r="E316" s="30">
        <f t="shared" si="111"/>
        <v>570</v>
      </c>
      <c r="F316" s="30">
        <f t="shared" si="111"/>
        <v>570</v>
      </c>
      <c r="G316" s="30">
        <f t="shared" si="111"/>
        <v>570</v>
      </c>
      <c r="H316" s="30">
        <f t="shared" si="111"/>
        <v>570</v>
      </c>
      <c r="I316" s="30">
        <f t="shared" si="111"/>
        <v>570</v>
      </c>
      <c r="J316" s="30">
        <f t="shared" si="111"/>
        <v>570</v>
      </c>
      <c r="K316" s="30">
        <f t="shared" si="111"/>
        <v>570</v>
      </c>
      <c r="L316" s="30">
        <f t="shared" si="111"/>
        <v>570</v>
      </c>
      <c r="M316" s="30">
        <f t="shared" si="111"/>
        <v>570</v>
      </c>
      <c r="N316" s="33">
        <f t="shared" si="109"/>
        <v>6840</v>
      </c>
      <c r="O316" s="4">
        <f>SUM(N310:N315)</f>
        <v>6840</v>
      </c>
      <c r="P316" s="4"/>
      <c r="Q316" s="4"/>
      <c r="R316" s="4"/>
      <c r="S316" s="6"/>
      <c r="T316" s="11"/>
      <c r="U316" s="6"/>
      <c r="V316" s="6"/>
      <c r="W316" s="6"/>
      <c r="X316" s="4"/>
      <c r="Y316" s="4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1:35" ht="12.75" customHeight="1" x14ac:dyDescent="0.2">
      <c r="A317" s="1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  <c r="O317" s="4"/>
      <c r="P317" s="4"/>
      <c r="Q317" s="4"/>
      <c r="R317" s="5"/>
      <c r="S317" s="6"/>
      <c r="T317" s="6"/>
      <c r="U317" s="6"/>
      <c r="V317" s="6"/>
      <c r="W317" s="6"/>
      <c r="X317" s="5"/>
      <c r="Y317" s="5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1:35" ht="12.75" customHeight="1" x14ac:dyDescent="0.2">
      <c r="A318" s="30" t="s">
        <v>263</v>
      </c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2">
        <f>SUM(B318:M318)</f>
        <v>0</v>
      </c>
      <c r="O318" s="4">
        <f>N318</f>
        <v>0</v>
      </c>
      <c r="P318" s="4"/>
      <c r="Q318" s="4"/>
      <c r="R318" s="4"/>
      <c r="S318" s="6"/>
      <c r="T318" s="11"/>
      <c r="U318" s="6"/>
      <c r="V318" s="6"/>
      <c r="W318" s="6"/>
      <c r="X318" s="4"/>
      <c r="Y318" s="5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1:35" ht="12.75" customHeight="1" x14ac:dyDescent="0.2">
      <c r="A319" s="4"/>
      <c r="B319" s="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  <c r="O319" s="4"/>
      <c r="P319" s="4"/>
      <c r="Q319" s="4"/>
      <c r="R319" s="5"/>
      <c r="S319" s="6"/>
      <c r="T319" s="6"/>
      <c r="U319" s="6"/>
      <c r="V319" s="6"/>
      <c r="W319" s="6"/>
      <c r="X319" s="5"/>
      <c r="Y319" s="5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1:35" ht="12.75" customHeight="1" x14ac:dyDescent="0.2">
      <c r="A320" s="4" t="s">
        <v>264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12">
        <f t="shared" ref="N320:N332" si="112">SUM(B320:M320)</f>
        <v>0</v>
      </c>
      <c r="O320" s="4"/>
      <c r="P320" s="4"/>
      <c r="Q320" s="4"/>
      <c r="R320" s="5"/>
      <c r="S320" s="6"/>
      <c r="T320" s="6"/>
      <c r="U320" s="6"/>
      <c r="V320" s="6"/>
      <c r="W320" s="6"/>
      <c r="X320" s="5"/>
      <c r="Y320" s="19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1:35" ht="12.75" customHeight="1" x14ac:dyDescent="0.2">
      <c r="A321" s="42" t="s">
        <v>265</v>
      </c>
      <c r="B321" s="7">
        <v>0</v>
      </c>
      <c r="C321" s="7"/>
      <c r="D321" s="7"/>
      <c r="E321" s="7"/>
      <c r="F321" s="7"/>
      <c r="G321" s="7"/>
      <c r="H321" s="7"/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12">
        <f t="shared" si="112"/>
        <v>0</v>
      </c>
      <c r="O321" s="4"/>
      <c r="P321" s="4"/>
      <c r="Q321" s="4"/>
      <c r="R321" s="5"/>
      <c r="S321" s="6"/>
      <c r="T321" s="6"/>
      <c r="U321" s="6"/>
      <c r="V321" s="6"/>
      <c r="W321" s="6"/>
      <c r="X321" s="5"/>
      <c r="Y321" s="4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1:35" ht="12.75" customHeight="1" x14ac:dyDescent="0.2">
      <c r="A322" s="42" t="s">
        <v>266</v>
      </c>
      <c r="B322" s="7">
        <v>2000</v>
      </c>
      <c r="C322" s="7">
        <v>2000</v>
      </c>
      <c r="D322" s="7">
        <v>2000</v>
      </c>
      <c r="E322" s="7">
        <v>1500</v>
      </c>
      <c r="F322" s="7">
        <v>1500</v>
      </c>
      <c r="G322" s="7">
        <v>1500</v>
      </c>
      <c r="H322" s="7">
        <v>1500</v>
      </c>
      <c r="I322" s="7">
        <v>1500</v>
      </c>
      <c r="J322" s="7">
        <v>2000</v>
      </c>
      <c r="K322" s="7">
        <v>2000</v>
      </c>
      <c r="L322" s="7">
        <v>2000</v>
      </c>
      <c r="M322" s="7">
        <v>2000</v>
      </c>
      <c r="N322" s="12">
        <f t="shared" si="112"/>
        <v>21500</v>
      </c>
      <c r="O322" s="4"/>
      <c r="P322" s="4"/>
      <c r="Q322" s="4"/>
      <c r="R322" s="5"/>
      <c r="S322" s="6"/>
      <c r="T322" s="6"/>
      <c r="U322" s="6"/>
      <c r="V322" s="6"/>
      <c r="W322" s="6"/>
      <c r="X322" s="5"/>
      <c r="Y322" s="4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1:35" ht="12.75" customHeight="1" x14ac:dyDescent="0.2">
      <c r="A323" s="42" t="s">
        <v>267</v>
      </c>
      <c r="B323" s="7">
        <v>385</v>
      </c>
      <c r="C323" s="7">
        <v>385</v>
      </c>
      <c r="D323" s="7">
        <v>385</v>
      </c>
      <c r="E323" s="7">
        <v>385</v>
      </c>
      <c r="F323" s="7">
        <v>385</v>
      </c>
      <c r="G323" s="7">
        <v>385</v>
      </c>
      <c r="H323" s="7">
        <v>385</v>
      </c>
      <c r="I323" s="7">
        <v>385</v>
      </c>
      <c r="J323" s="7">
        <v>385</v>
      </c>
      <c r="K323" s="7">
        <v>385</v>
      </c>
      <c r="L323" s="7">
        <v>385</v>
      </c>
      <c r="M323" s="7">
        <v>385</v>
      </c>
      <c r="N323" s="12">
        <f t="shared" si="112"/>
        <v>4620</v>
      </c>
      <c r="O323" s="4"/>
      <c r="P323" s="4"/>
      <c r="Q323" s="4"/>
      <c r="R323" s="5"/>
      <c r="S323" s="6"/>
      <c r="T323" s="6"/>
      <c r="U323" s="6"/>
      <c r="V323" s="6"/>
      <c r="W323" s="6"/>
      <c r="X323" s="5"/>
      <c r="Y323" s="5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1:35" ht="12.75" customHeight="1" x14ac:dyDescent="0.2">
      <c r="A324" s="43" t="s">
        <v>268</v>
      </c>
      <c r="B324" s="7"/>
      <c r="C324" s="7">
        <v>1000</v>
      </c>
      <c r="D324" s="7">
        <v>1000</v>
      </c>
      <c r="E324" s="7">
        <v>1000</v>
      </c>
      <c r="F324" s="7">
        <v>1000</v>
      </c>
      <c r="G324" s="7">
        <v>1000</v>
      </c>
      <c r="H324" s="7">
        <v>1000</v>
      </c>
      <c r="I324" s="7">
        <v>1000</v>
      </c>
      <c r="J324" s="7">
        <v>1000</v>
      </c>
      <c r="K324" s="7">
        <v>1000</v>
      </c>
      <c r="L324" s="7">
        <v>1000</v>
      </c>
      <c r="M324" s="7">
        <v>6000</v>
      </c>
      <c r="N324" s="12">
        <f t="shared" si="112"/>
        <v>16000</v>
      </c>
      <c r="O324" s="4"/>
      <c r="P324" s="4"/>
      <c r="Q324" s="4"/>
      <c r="R324" s="5"/>
      <c r="S324" s="6"/>
      <c r="T324" s="6"/>
      <c r="U324" s="6"/>
      <c r="V324" s="6"/>
      <c r="W324" s="6"/>
      <c r="X324" s="5"/>
      <c r="Y324" s="5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1:35" ht="12.75" customHeight="1" x14ac:dyDescent="0.2">
      <c r="A325" s="43" t="s">
        <v>269</v>
      </c>
      <c r="B325" s="7">
        <v>8000</v>
      </c>
      <c r="C325" s="7">
        <v>8000</v>
      </c>
      <c r="D325" s="7">
        <v>8000</v>
      </c>
      <c r="E325" s="7">
        <v>8000</v>
      </c>
      <c r="F325" s="7">
        <v>8000</v>
      </c>
      <c r="G325" s="7">
        <v>8000</v>
      </c>
      <c r="H325" s="7">
        <v>8000</v>
      </c>
      <c r="I325" s="7">
        <v>8000</v>
      </c>
      <c r="J325" s="7">
        <v>8000</v>
      </c>
      <c r="K325" s="7">
        <v>8000</v>
      </c>
      <c r="L325" s="7">
        <v>8000</v>
      </c>
      <c r="M325" s="7">
        <v>8000</v>
      </c>
      <c r="N325" s="12">
        <f t="shared" si="112"/>
        <v>96000</v>
      </c>
      <c r="O325" s="4"/>
      <c r="P325" s="4"/>
      <c r="Q325" s="4"/>
      <c r="R325" s="5"/>
      <c r="S325" s="6"/>
      <c r="T325" s="6"/>
      <c r="U325" s="6"/>
      <c r="V325" s="6"/>
      <c r="W325" s="6"/>
      <c r="X325" s="5"/>
      <c r="Y325" s="5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1:35" ht="12.75" customHeight="1" x14ac:dyDescent="0.2">
      <c r="A326" s="43" t="s">
        <v>270</v>
      </c>
      <c r="B326" s="7"/>
      <c r="C326" s="7"/>
      <c r="D326" s="7"/>
      <c r="E326" s="7"/>
      <c r="F326" s="7">
        <v>1000</v>
      </c>
      <c r="G326" s="7">
        <v>2000</v>
      </c>
      <c r="H326" s="7">
        <v>2000</v>
      </c>
      <c r="I326" s="7">
        <v>1500</v>
      </c>
      <c r="J326" s="7">
        <v>1000</v>
      </c>
      <c r="K326" s="7">
        <f t="shared" ref="K326:M326" si="113">$R$326</f>
        <v>0</v>
      </c>
      <c r="L326" s="7">
        <f t="shared" si="113"/>
        <v>0</v>
      </c>
      <c r="M326" s="7">
        <f t="shared" si="113"/>
        <v>0</v>
      </c>
      <c r="N326" s="12">
        <f t="shared" si="112"/>
        <v>7500</v>
      </c>
      <c r="O326" s="4"/>
      <c r="P326" s="4"/>
      <c r="Q326" s="4"/>
      <c r="R326" s="5"/>
      <c r="S326" s="6"/>
      <c r="T326" s="6"/>
      <c r="U326" s="6"/>
      <c r="V326" s="6"/>
      <c r="W326" s="6"/>
      <c r="X326" s="5"/>
      <c r="Y326" s="4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1:35" ht="12.75" customHeight="1" x14ac:dyDescent="0.2">
      <c r="A327" s="43" t="s">
        <v>271</v>
      </c>
      <c r="B327" s="4">
        <v>1300</v>
      </c>
      <c r="C327" s="4">
        <v>1300</v>
      </c>
      <c r="D327" s="4">
        <v>1300</v>
      </c>
      <c r="E327" s="4">
        <v>1300</v>
      </c>
      <c r="F327" s="4">
        <v>1300</v>
      </c>
      <c r="G327" s="4">
        <v>1300</v>
      </c>
      <c r="H327" s="4">
        <v>1300</v>
      </c>
      <c r="I327" s="4">
        <v>1300</v>
      </c>
      <c r="J327" s="4">
        <v>1300</v>
      </c>
      <c r="K327" s="4">
        <v>1300</v>
      </c>
      <c r="L327" s="4">
        <v>1300</v>
      </c>
      <c r="M327" s="4">
        <v>1300</v>
      </c>
      <c r="N327" s="12">
        <f t="shared" si="112"/>
        <v>15600</v>
      </c>
      <c r="O327" s="7"/>
      <c r="P327" s="7"/>
      <c r="Q327" s="4"/>
      <c r="R327" s="4"/>
      <c r="S327" s="6"/>
      <c r="T327" s="11"/>
      <c r="U327" s="6"/>
      <c r="V327" s="6"/>
      <c r="W327" s="6"/>
      <c r="X327" s="4"/>
      <c r="Y327" s="4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1:35" ht="12.75" customHeight="1" x14ac:dyDescent="0.2">
      <c r="A328" s="27" t="s">
        <v>272</v>
      </c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4">
        <f t="shared" si="112"/>
        <v>0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1:35" ht="12.75" customHeight="1" x14ac:dyDescent="0.2">
      <c r="A329" s="27" t="s">
        <v>273</v>
      </c>
      <c r="B329" s="63">
        <v>500</v>
      </c>
      <c r="C329" s="63">
        <v>1300</v>
      </c>
      <c r="D329" s="63">
        <v>1300</v>
      </c>
      <c r="E329" s="63">
        <v>1300</v>
      </c>
      <c r="F329" s="63">
        <v>1300</v>
      </c>
      <c r="G329" s="63">
        <v>1300</v>
      </c>
      <c r="H329" s="63">
        <v>1300</v>
      </c>
      <c r="I329" s="63">
        <v>1300</v>
      </c>
      <c r="J329" s="63">
        <v>1300</v>
      </c>
      <c r="K329" s="63">
        <v>1300</v>
      </c>
      <c r="L329" s="63">
        <v>1300</v>
      </c>
      <c r="M329" s="63">
        <v>1300</v>
      </c>
      <c r="N329" s="64">
        <f t="shared" si="112"/>
        <v>14800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1:35" ht="12.75" customHeight="1" x14ac:dyDescent="0.2">
      <c r="A330" s="27" t="s">
        <v>274</v>
      </c>
      <c r="B330" s="7">
        <v>500</v>
      </c>
      <c r="C330" s="7">
        <v>500</v>
      </c>
      <c r="D330" s="7">
        <v>500</v>
      </c>
      <c r="E330" s="7"/>
      <c r="F330" s="7"/>
      <c r="G330" s="7"/>
      <c r="H330" s="7"/>
      <c r="I330" s="4"/>
      <c r="J330" s="4">
        <v>500</v>
      </c>
      <c r="K330" s="4">
        <v>500</v>
      </c>
      <c r="L330" s="4">
        <v>500</v>
      </c>
      <c r="M330" s="4">
        <v>500</v>
      </c>
      <c r="N330" s="12">
        <f t="shared" si="112"/>
        <v>3500</v>
      </c>
      <c r="O330" s="4"/>
      <c r="P330" s="4"/>
      <c r="Q330" s="4"/>
      <c r="R330" s="4"/>
      <c r="S330" s="6"/>
      <c r="T330" s="11"/>
      <c r="U330" s="6"/>
      <c r="V330" s="6"/>
      <c r="W330" s="6"/>
      <c r="X330" s="4"/>
      <c r="Y330" s="5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1:35" ht="12.75" customHeight="1" x14ac:dyDescent="0.2">
      <c r="A331" s="46" t="s">
        <v>275</v>
      </c>
      <c r="B331" s="25">
        <v>500</v>
      </c>
      <c r="C331" s="25">
        <v>500</v>
      </c>
      <c r="D331" s="25">
        <v>500</v>
      </c>
      <c r="E331" s="25">
        <v>500</v>
      </c>
      <c r="F331" s="25">
        <v>500</v>
      </c>
      <c r="G331" s="25">
        <v>500</v>
      </c>
      <c r="H331" s="25">
        <v>500</v>
      </c>
      <c r="I331" s="25">
        <v>500</v>
      </c>
      <c r="J331" s="25">
        <v>500</v>
      </c>
      <c r="K331" s="25">
        <v>500</v>
      </c>
      <c r="L331" s="25">
        <v>500</v>
      </c>
      <c r="M331" s="25">
        <v>500</v>
      </c>
      <c r="N331" s="26">
        <f t="shared" si="112"/>
        <v>6000</v>
      </c>
      <c r="O331" s="4"/>
      <c r="P331" s="4"/>
      <c r="Q331" s="4"/>
      <c r="R331" s="4"/>
      <c r="S331" s="6"/>
      <c r="T331" s="11"/>
      <c r="U331" s="6"/>
      <c r="V331" s="6"/>
      <c r="W331" s="6"/>
      <c r="X331" s="4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1:35" ht="12.75" customHeight="1" x14ac:dyDescent="0.2">
      <c r="A332" s="30" t="s">
        <v>276</v>
      </c>
      <c r="B332" s="30">
        <f t="shared" ref="B332:M332" si="114">SUM(B320:B331)</f>
        <v>13185</v>
      </c>
      <c r="C332" s="30">
        <f t="shared" si="114"/>
        <v>14985</v>
      </c>
      <c r="D332" s="30">
        <f t="shared" si="114"/>
        <v>14985</v>
      </c>
      <c r="E332" s="30">
        <f t="shared" si="114"/>
        <v>13985</v>
      </c>
      <c r="F332" s="30">
        <f t="shared" si="114"/>
        <v>14985</v>
      </c>
      <c r="G332" s="30">
        <f t="shared" si="114"/>
        <v>15985</v>
      </c>
      <c r="H332" s="30">
        <f t="shared" si="114"/>
        <v>15985</v>
      </c>
      <c r="I332" s="30">
        <f t="shared" si="114"/>
        <v>15485</v>
      </c>
      <c r="J332" s="30">
        <f t="shared" si="114"/>
        <v>15985</v>
      </c>
      <c r="K332" s="30">
        <f t="shared" si="114"/>
        <v>14985</v>
      </c>
      <c r="L332" s="30">
        <f t="shared" si="114"/>
        <v>14985</v>
      </c>
      <c r="M332" s="30">
        <f t="shared" si="114"/>
        <v>19985</v>
      </c>
      <c r="N332" s="33">
        <f t="shared" si="112"/>
        <v>185520</v>
      </c>
      <c r="O332" s="4">
        <f>SUM(N320:N331)</f>
        <v>185520</v>
      </c>
      <c r="P332" s="4"/>
      <c r="Q332" s="4"/>
      <c r="R332" s="5"/>
      <c r="S332" s="6"/>
      <c r="T332" s="6"/>
      <c r="U332" s="6"/>
      <c r="V332" s="6"/>
      <c r="W332" s="6"/>
      <c r="X332" s="5"/>
      <c r="Y332" s="5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1:35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4"/>
      <c r="P333" s="4"/>
      <c r="Q333" s="4"/>
      <c r="R333" s="5"/>
      <c r="S333" s="6"/>
      <c r="T333" s="6"/>
      <c r="U333" s="6"/>
      <c r="V333" s="6"/>
      <c r="W333" s="6"/>
      <c r="X333" s="5"/>
      <c r="Y333" s="5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1:35" ht="12.75" customHeight="1" x14ac:dyDescent="0.2">
      <c r="A334" s="42" t="s">
        <v>277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12">
        <f t="shared" ref="N334:N336" si="115">SUM(B334:M334)</f>
        <v>0</v>
      </c>
      <c r="O334" s="4"/>
      <c r="P334" s="4"/>
      <c r="Q334" s="4"/>
      <c r="R334" s="5"/>
      <c r="S334" s="6"/>
      <c r="T334" s="6"/>
      <c r="U334" s="6"/>
      <c r="V334" s="6"/>
      <c r="W334" s="6"/>
      <c r="X334" s="5"/>
      <c r="Y334" s="4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1:35" ht="12.75" customHeight="1" x14ac:dyDescent="0.2">
      <c r="A335" s="42" t="s">
        <v>278</v>
      </c>
      <c r="B335" s="4"/>
      <c r="C335" s="4">
        <v>15000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>
        <f t="shared" si="115"/>
        <v>15000</v>
      </c>
      <c r="O335" s="4"/>
      <c r="P335" s="4"/>
      <c r="Q335" s="4"/>
      <c r="R335" s="5"/>
      <c r="S335" s="6"/>
      <c r="T335" s="6"/>
      <c r="U335" s="6"/>
      <c r="V335" s="6"/>
      <c r="W335" s="6"/>
      <c r="X335" s="5"/>
      <c r="Y335" s="4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1:35" ht="12.75" customHeight="1" x14ac:dyDescent="0.2">
      <c r="A336" s="30" t="s">
        <v>279</v>
      </c>
      <c r="B336" s="30">
        <f t="shared" ref="B336:M336" si="116">SUM(B334:B335)</f>
        <v>0</v>
      </c>
      <c r="C336" s="30">
        <f t="shared" si="116"/>
        <v>15000</v>
      </c>
      <c r="D336" s="30">
        <f t="shared" si="116"/>
        <v>0</v>
      </c>
      <c r="E336" s="30">
        <f t="shared" si="116"/>
        <v>0</v>
      </c>
      <c r="F336" s="30">
        <f t="shared" si="116"/>
        <v>0</v>
      </c>
      <c r="G336" s="30">
        <f t="shared" si="116"/>
        <v>0</v>
      </c>
      <c r="H336" s="30">
        <f t="shared" si="116"/>
        <v>0</v>
      </c>
      <c r="I336" s="30">
        <f t="shared" si="116"/>
        <v>0</v>
      </c>
      <c r="J336" s="30">
        <f t="shared" si="116"/>
        <v>0</v>
      </c>
      <c r="K336" s="30">
        <f t="shared" si="116"/>
        <v>0</v>
      </c>
      <c r="L336" s="30">
        <f t="shared" si="116"/>
        <v>0</v>
      </c>
      <c r="M336" s="30">
        <f t="shared" si="116"/>
        <v>0</v>
      </c>
      <c r="N336" s="33">
        <f t="shared" si="115"/>
        <v>15000</v>
      </c>
      <c r="O336" s="4">
        <f>SUM(N334:N335)</f>
        <v>15000</v>
      </c>
      <c r="P336" s="4"/>
      <c r="Q336" s="4"/>
      <c r="R336" s="5"/>
      <c r="S336" s="6"/>
      <c r="T336" s="6"/>
      <c r="U336" s="6"/>
      <c r="V336" s="6"/>
      <c r="W336" s="6"/>
      <c r="X336" s="5"/>
      <c r="Y336" s="4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1:35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4"/>
      <c r="P337" s="4"/>
      <c r="Q337" s="4"/>
      <c r="R337" s="5"/>
      <c r="S337" s="6"/>
      <c r="T337" s="6"/>
      <c r="U337" s="6"/>
      <c r="V337" s="6"/>
      <c r="W337" s="6"/>
      <c r="X337" s="5"/>
      <c r="Y337" s="5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1:35" ht="12.75" customHeight="1" x14ac:dyDescent="0.2">
      <c r="A338" s="4" t="s">
        <v>280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>
        <f t="shared" ref="N338:N344" si="117">SUM(B338:M338)</f>
        <v>0</v>
      </c>
      <c r="O338" s="4"/>
      <c r="P338" s="4"/>
      <c r="Q338" s="4"/>
      <c r="R338" s="5"/>
      <c r="S338" s="6"/>
      <c r="T338" s="6"/>
      <c r="U338" s="6"/>
      <c r="V338" s="6"/>
      <c r="W338" s="6"/>
      <c r="X338" s="5"/>
      <c r="Y338" s="5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1:35" ht="12.75" customHeight="1" x14ac:dyDescent="0.2">
      <c r="A339" s="42" t="s">
        <v>281</v>
      </c>
      <c r="B339" s="7">
        <v>4000</v>
      </c>
      <c r="C339" s="7">
        <v>4000</v>
      </c>
      <c r="D339" s="7">
        <v>4000</v>
      </c>
      <c r="E339" s="7">
        <v>4000</v>
      </c>
      <c r="F339" s="7">
        <v>4000</v>
      </c>
      <c r="G339" s="7">
        <v>4000</v>
      </c>
      <c r="H339" s="7">
        <v>4000</v>
      </c>
      <c r="I339" s="7">
        <v>4000</v>
      </c>
      <c r="J339" s="7">
        <v>4000</v>
      </c>
      <c r="K339" s="7">
        <v>4000</v>
      </c>
      <c r="L339" s="7">
        <v>4000</v>
      </c>
      <c r="M339" s="7">
        <v>4000</v>
      </c>
      <c r="N339" s="12">
        <f t="shared" si="117"/>
        <v>48000</v>
      </c>
      <c r="O339" s="4"/>
      <c r="P339" s="4"/>
      <c r="Q339" s="4"/>
      <c r="R339" s="5"/>
      <c r="S339" s="6"/>
      <c r="T339" s="6"/>
      <c r="U339" s="6"/>
      <c r="V339" s="6"/>
      <c r="W339" s="6"/>
      <c r="X339" s="5"/>
      <c r="Y339" s="5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1:35" ht="12.75" customHeight="1" x14ac:dyDescent="0.2">
      <c r="A340" s="42" t="s">
        <v>282</v>
      </c>
      <c r="B340" s="4">
        <v>200</v>
      </c>
      <c r="C340" s="4">
        <v>500</v>
      </c>
      <c r="D340" s="4">
        <v>500</v>
      </c>
      <c r="E340" s="4">
        <v>500</v>
      </c>
      <c r="F340" s="4">
        <v>1000</v>
      </c>
      <c r="G340" s="4">
        <v>2000</v>
      </c>
      <c r="H340" s="4">
        <v>2000</v>
      </c>
      <c r="I340" s="4">
        <v>2000</v>
      </c>
      <c r="J340" s="4">
        <v>2000</v>
      </c>
      <c r="K340" s="4">
        <v>2000</v>
      </c>
      <c r="L340" s="4">
        <v>200</v>
      </c>
      <c r="M340" s="4">
        <v>200</v>
      </c>
      <c r="N340" s="12">
        <f t="shared" si="117"/>
        <v>13100</v>
      </c>
      <c r="O340" s="4"/>
      <c r="P340" s="4"/>
      <c r="Q340" s="4"/>
      <c r="R340" s="5"/>
      <c r="S340" s="6"/>
      <c r="T340" s="6"/>
      <c r="U340" s="6"/>
      <c r="V340" s="6"/>
      <c r="W340" s="6"/>
      <c r="X340" s="5"/>
      <c r="Y340" s="5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1:35" ht="12.75" customHeight="1" x14ac:dyDescent="0.2">
      <c r="A341" s="42" t="s">
        <v>283</v>
      </c>
      <c r="B341" s="4">
        <v>3500</v>
      </c>
      <c r="C341" s="4">
        <v>3500</v>
      </c>
      <c r="D341" s="4">
        <v>3000</v>
      </c>
      <c r="E341" s="4">
        <v>3000</v>
      </c>
      <c r="F341" s="4">
        <v>3000</v>
      </c>
      <c r="G341" s="4">
        <v>3000</v>
      </c>
      <c r="H341" s="4">
        <v>3000</v>
      </c>
      <c r="I341" s="4">
        <v>3000</v>
      </c>
      <c r="J341" s="4">
        <v>3000</v>
      </c>
      <c r="K341" s="4">
        <v>3000</v>
      </c>
      <c r="L341" s="4">
        <v>3500</v>
      </c>
      <c r="M341" s="4">
        <v>4000</v>
      </c>
      <c r="N341" s="12">
        <f t="shared" si="117"/>
        <v>38500</v>
      </c>
      <c r="O341" s="4"/>
      <c r="P341" s="4"/>
      <c r="Q341" s="4"/>
      <c r="R341" s="5"/>
      <c r="S341" s="6"/>
      <c r="T341" s="6"/>
      <c r="U341" s="6"/>
      <c r="V341" s="6"/>
      <c r="W341" s="6"/>
      <c r="X341" s="5"/>
      <c r="Y341" s="4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1:35" ht="12.75" customHeight="1" x14ac:dyDescent="0.2">
      <c r="A342" s="42" t="s">
        <v>284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>
        <f t="shared" si="117"/>
        <v>0</v>
      </c>
      <c r="O342" s="4"/>
      <c r="P342" s="4"/>
      <c r="Q342" s="4"/>
      <c r="R342" s="5"/>
      <c r="S342" s="6"/>
      <c r="T342" s="6"/>
      <c r="U342" s="6"/>
      <c r="V342" s="6"/>
      <c r="W342" s="6"/>
      <c r="X342" s="5"/>
      <c r="Y342" s="4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1:35" ht="12.75" customHeight="1" x14ac:dyDescent="0.2">
      <c r="A343" s="42" t="s">
        <v>285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6">
        <f t="shared" si="117"/>
        <v>0</v>
      </c>
      <c r="O343" s="4"/>
      <c r="P343" s="4"/>
      <c r="Q343" s="4"/>
      <c r="R343" s="5"/>
      <c r="S343" s="6"/>
      <c r="T343" s="6"/>
      <c r="U343" s="6"/>
      <c r="V343" s="6"/>
      <c r="W343" s="6"/>
      <c r="X343" s="5"/>
      <c r="Y343" s="5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1:35" ht="12.75" customHeight="1" x14ac:dyDescent="0.2">
      <c r="A344" s="30" t="s">
        <v>286</v>
      </c>
      <c r="B344" s="30">
        <f t="shared" ref="B344:M344" si="118">SUM(B338:B343)</f>
        <v>7700</v>
      </c>
      <c r="C344" s="30">
        <f t="shared" si="118"/>
        <v>8000</v>
      </c>
      <c r="D344" s="30">
        <f t="shared" si="118"/>
        <v>7500</v>
      </c>
      <c r="E344" s="30">
        <f t="shared" si="118"/>
        <v>7500</v>
      </c>
      <c r="F344" s="30">
        <f t="shared" si="118"/>
        <v>8000</v>
      </c>
      <c r="G344" s="30">
        <f t="shared" si="118"/>
        <v>9000</v>
      </c>
      <c r="H344" s="30">
        <f t="shared" si="118"/>
        <v>9000</v>
      </c>
      <c r="I344" s="30">
        <f t="shared" si="118"/>
        <v>9000</v>
      </c>
      <c r="J344" s="30">
        <f t="shared" si="118"/>
        <v>9000</v>
      </c>
      <c r="K344" s="30">
        <f t="shared" si="118"/>
        <v>9000</v>
      </c>
      <c r="L344" s="30">
        <f t="shared" si="118"/>
        <v>7700</v>
      </c>
      <c r="M344" s="30">
        <f t="shared" si="118"/>
        <v>8200</v>
      </c>
      <c r="N344" s="33">
        <f t="shared" si="117"/>
        <v>99600</v>
      </c>
      <c r="O344" s="4">
        <f>SUM(N338:N343)</f>
        <v>99600</v>
      </c>
      <c r="P344" s="4"/>
      <c r="Q344" s="4"/>
      <c r="R344" s="5"/>
      <c r="S344" s="6"/>
      <c r="T344" s="6"/>
      <c r="U344" s="6"/>
      <c r="V344" s="6"/>
      <c r="W344" s="6"/>
      <c r="X344" s="5"/>
      <c r="Y344" s="5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1:35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4"/>
      <c r="P345" s="4"/>
      <c r="Q345" s="4"/>
      <c r="R345" s="4"/>
      <c r="S345" s="6"/>
      <c r="T345" s="11"/>
      <c r="U345" s="6"/>
      <c r="V345" s="6"/>
      <c r="W345" s="6"/>
      <c r="X345" s="4"/>
      <c r="Y345" s="4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1:35" ht="12.75" customHeight="1" x14ac:dyDescent="0.2">
      <c r="A346" s="43"/>
      <c r="B346" s="4"/>
      <c r="C346" s="4">
        <f t="shared" ref="C346:M346" si="119">$R346</f>
        <v>0</v>
      </c>
      <c r="D346" s="4">
        <f t="shared" si="119"/>
        <v>0</v>
      </c>
      <c r="E346" s="4">
        <f t="shared" si="119"/>
        <v>0</v>
      </c>
      <c r="F346" s="4">
        <f t="shared" si="119"/>
        <v>0</v>
      </c>
      <c r="G346" s="4">
        <f t="shared" si="119"/>
        <v>0</v>
      </c>
      <c r="H346" s="4">
        <f t="shared" si="119"/>
        <v>0</v>
      </c>
      <c r="I346" s="4">
        <f t="shared" si="119"/>
        <v>0</v>
      </c>
      <c r="J346" s="4">
        <f t="shared" si="119"/>
        <v>0</v>
      </c>
      <c r="K346" s="4">
        <f t="shared" si="119"/>
        <v>0</v>
      </c>
      <c r="L346" s="4">
        <f t="shared" si="119"/>
        <v>0</v>
      </c>
      <c r="M346" s="4">
        <f t="shared" si="119"/>
        <v>0</v>
      </c>
      <c r="N346" s="12">
        <f t="shared" ref="N346:N350" si="120">SUM(B346:M346)</f>
        <v>0</v>
      </c>
      <c r="O346" s="4"/>
      <c r="P346" s="4"/>
      <c r="Q346" s="4"/>
      <c r="R346" s="4"/>
      <c r="S346" s="6"/>
      <c r="T346" s="11"/>
      <c r="U346" s="6"/>
      <c r="V346" s="6"/>
      <c r="W346" s="6"/>
      <c r="X346" s="4"/>
      <c r="Y346" s="4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1:35" ht="12.75" customHeight="1" x14ac:dyDescent="0.2">
      <c r="A347" s="42" t="s">
        <v>287</v>
      </c>
      <c r="B347" s="4">
        <f t="shared" ref="B347:M348" si="121">$R347</f>
        <v>0</v>
      </c>
      <c r="C347" s="4">
        <f t="shared" si="121"/>
        <v>0</v>
      </c>
      <c r="D347" s="4">
        <f t="shared" si="121"/>
        <v>0</v>
      </c>
      <c r="E347" s="4">
        <f t="shared" si="121"/>
        <v>0</v>
      </c>
      <c r="F347" s="4">
        <f t="shared" si="121"/>
        <v>0</v>
      </c>
      <c r="G347" s="4">
        <f t="shared" si="121"/>
        <v>0</v>
      </c>
      <c r="H347" s="4">
        <f t="shared" si="121"/>
        <v>0</v>
      </c>
      <c r="I347" s="4">
        <f t="shared" si="121"/>
        <v>0</v>
      </c>
      <c r="J347" s="4">
        <f t="shared" si="121"/>
        <v>0</v>
      </c>
      <c r="K347" s="4">
        <f t="shared" si="121"/>
        <v>0</v>
      </c>
      <c r="L347" s="4">
        <f t="shared" si="121"/>
        <v>0</v>
      </c>
      <c r="M347" s="4">
        <f t="shared" si="121"/>
        <v>0</v>
      </c>
      <c r="N347" s="12">
        <f t="shared" si="120"/>
        <v>0</v>
      </c>
      <c r="O347" s="4"/>
      <c r="P347" s="4"/>
      <c r="Q347" s="4"/>
      <c r="R347" s="5"/>
      <c r="S347" s="6"/>
      <c r="T347" s="6"/>
      <c r="U347" s="6"/>
      <c r="V347" s="6"/>
      <c r="W347" s="6"/>
      <c r="X347" s="5"/>
      <c r="Y347" s="4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1:35" ht="12.75" customHeight="1" x14ac:dyDescent="0.2">
      <c r="A348" s="42" t="s">
        <v>288</v>
      </c>
      <c r="B348" s="4"/>
      <c r="C348" s="4">
        <f t="shared" si="121"/>
        <v>0</v>
      </c>
      <c r="D348" s="4">
        <f t="shared" si="121"/>
        <v>0</v>
      </c>
      <c r="E348" s="4">
        <f t="shared" si="121"/>
        <v>0</v>
      </c>
      <c r="F348" s="4">
        <f t="shared" si="121"/>
        <v>0</v>
      </c>
      <c r="G348" s="4">
        <f t="shared" si="121"/>
        <v>0</v>
      </c>
      <c r="H348" s="4">
        <f t="shared" si="121"/>
        <v>0</v>
      </c>
      <c r="I348" s="4">
        <f t="shared" si="121"/>
        <v>0</v>
      </c>
      <c r="J348" s="4">
        <f t="shared" si="121"/>
        <v>0</v>
      </c>
      <c r="K348" s="4">
        <f t="shared" si="121"/>
        <v>0</v>
      </c>
      <c r="L348" s="4">
        <f t="shared" si="121"/>
        <v>0</v>
      </c>
      <c r="M348" s="4">
        <f t="shared" si="121"/>
        <v>0</v>
      </c>
      <c r="N348" s="12">
        <f t="shared" si="120"/>
        <v>0</v>
      </c>
      <c r="O348" s="4"/>
      <c r="P348" s="4"/>
      <c r="Q348" s="4"/>
      <c r="R348" s="5"/>
      <c r="S348" s="6"/>
      <c r="T348" s="6"/>
      <c r="U348" s="6"/>
      <c r="V348" s="6"/>
      <c r="W348" s="6"/>
      <c r="X348" s="5"/>
      <c r="Y348" s="5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1:35" ht="12.75" customHeight="1" x14ac:dyDescent="0.2">
      <c r="A349" s="42" t="s">
        <v>289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>
        <f t="shared" si="120"/>
        <v>0</v>
      </c>
      <c r="O349" s="4"/>
      <c r="P349" s="4"/>
      <c r="Q349" s="4"/>
      <c r="R349" s="5"/>
      <c r="S349" s="6"/>
      <c r="T349" s="11"/>
      <c r="U349" s="6"/>
      <c r="V349" s="6"/>
      <c r="W349" s="6"/>
      <c r="X349" s="4"/>
      <c r="Y349" s="5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1:35" ht="12.75" customHeight="1" x14ac:dyDescent="0.2">
      <c r="A350" s="30" t="s">
        <v>290</v>
      </c>
      <c r="B350" s="30">
        <f t="shared" ref="B350:M350" si="122">SUM(B346:B349)</f>
        <v>0</v>
      </c>
      <c r="C350" s="30">
        <f t="shared" si="122"/>
        <v>0</v>
      </c>
      <c r="D350" s="30">
        <f t="shared" si="122"/>
        <v>0</v>
      </c>
      <c r="E350" s="30">
        <f t="shared" si="122"/>
        <v>0</v>
      </c>
      <c r="F350" s="30">
        <f t="shared" si="122"/>
        <v>0</v>
      </c>
      <c r="G350" s="30">
        <f t="shared" si="122"/>
        <v>0</v>
      </c>
      <c r="H350" s="30">
        <f t="shared" si="122"/>
        <v>0</v>
      </c>
      <c r="I350" s="30">
        <f t="shared" si="122"/>
        <v>0</v>
      </c>
      <c r="J350" s="30">
        <f t="shared" si="122"/>
        <v>0</v>
      </c>
      <c r="K350" s="30">
        <f t="shared" si="122"/>
        <v>0</v>
      </c>
      <c r="L350" s="30">
        <f t="shared" si="122"/>
        <v>0</v>
      </c>
      <c r="M350" s="30">
        <f t="shared" si="122"/>
        <v>0</v>
      </c>
      <c r="N350" s="33">
        <f t="shared" si="120"/>
        <v>0</v>
      </c>
      <c r="O350" s="4">
        <f>SUM(N346:N349)</f>
        <v>0</v>
      </c>
      <c r="P350" s="4"/>
      <c r="Q350" s="4"/>
      <c r="R350" s="4"/>
      <c r="S350" s="6"/>
      <c r="T350" s="11"/>
      <c r="U350" s="6"/>
      <c r="V350" s="6"/>
      <c r="W350" s="6"/>
      <c r="X350" s="4"/>
      <c r="Y350" s="5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1:35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4"/>
      <c r="P351" s="4"/>
      <c r="Q351" s="4"/>
      <c r="R351" s="4"/>
      <c r="S351" s="6"/>
      <c r="T351" s="11"/>
      <c r="U351" s="6"/>
      <c r="V351" s="6"/>
      <c r="W351" s="6"/>
      <c r="X351" s="4"/>
      <c r="Y351" s="5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1:35" ht="12.75" customHeight="1" x14ac:dyDescent="0.2">
      <c r="A352" s="42" t="s">
        <v>291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>
        <f t="shared" ref="N352:N354" si="123">SUM(B352:M352)</f>
        <v>0</v>
      </c>
      <c r="O352" s="4"/>
      <c r="P352" s="4"/>
      <c r="Q352" s="4"/>
      <c r="R352" s="5"/>
      <c r="S352" s="6"/>
      <c r="T352" s="6"/>
      <c r="U352" s="6"/>
      <c r="V352" s="6"/>
      <c r="W352" s="6"/>
      <c r="X352" s="5"/>
      <c r="Y352" s="4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1:35" ht="12.75" customHeight="1" x14ac:dyDescent="0.2">
      <c r="A353" s="45" t="s">
        <v>292</v>
      </c>
      <c r="B353" s="25">
        <v>125</v>
      </c>
      <c r="C353" s="25">
        <v>125</v>
      </c>
      <c r="D353" s="25">
        <v>125</v>
      </c>
      <c r="E353" s="25">
        <v>125</v>
      </c>
      <c r="F353" s="25">
        <v>125</v>
      </c>
      <c r="G353" s="25">
        <v>125</v>
      </c>
      <c r="H353" s="25">
        <v>125</v>
      </c>
      <c r="I353" s="25">
        <v>125</v>
      </c>
      <c r="J353" s="25">
        <v>125</v>
      </c>
      <c r="K353" s="25">
        <v>125</v>
      </c>
      <c r="L353" s="25">
        <v>125</v>
      </c>
      <c r="M353" s="25">
        <v>125</v>
      </c>
      <c r="N353" s="26">
        <f t="shared" si="123"/>
        <v>1500</v>
      </c>
      <c r="O353" s="4"/>
      <c r="P353" s="4"/>
      <c r="Q353" s="4"/>
      <c r="R353" s="5"/>
      <c r="S353" s="6"/>
      <c r="T353" s="6"/>
      <c r="U353" s="6"/>
      <c r="V353" s="6"/>
      <c r="W353" s="6"/>
      <c r="X353" s="5"/>
      <c r="Y353" s="4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1:35" ht="12.75" customHeight="1" x14ac:dyDescent="0.2">
      <c r="A354" s="30" t="s">
        <v>293</v>
      </c>
      <c r="B354" s="30">
        <f t="shared" ref="B354:M354" si="124">SUM(B352:B353)</f>
        <v>125</v>
      </c>
      <c r="C354" s="30">
        <f t="shared" si="124"/>
        <v>125</v>
      </c>
      <c r="D354" s="30">
        <f t="shared" si="124"/>
        <v>125</v>
      </c>
      <c r="E354" s="30">
        <f t="shared" si="124"/>
        <v>125</v>
      </c>
      <c r="F354" s="30">
        <f t="shared" si="124"/>
        <v>125</v>
      </c>
      <c r="G354" s="30">
        <f t="shared" si="124"/>
        <v>125</v>
      </c>
      <c r="H354" s="30">
        <f t="shared" si="124"/>
        <v>125</v>
      </c>
      <c r="I354" s="30">
        <f t="shared" si="124"/>
        <v>125</v>
      </c>
      <c r="J354" s="30">
        <f t="shared" si="124"/>
        <v>125</v>
      </c>
      <c r="K354" s="30">
        <f t="shared" si="124"/>
        <v>125</v>
      </c>
      <c r="L354" s="30">
        <f t="shared" si="124"/>
        <v>125</v>
      </c>
      <c r="M354" s="30">
        <f t="shared" si="124"/>
        <v>125</v>
      </c>
      <c r="N354" s="33">
        <f t="shared" si="123"/>
        <v>1500</v>
      </c>
      <c r="O354" s="4">
        <f>SUM(N352:N353)</f>
        <v>1500</v>
      </c>
      <c r="P354" s="4"/>
      <c r="Q354" s="4"/>
      <c r="R354" s="5"/>
      <c r="S354" s="6"/>
      <c r="T354" s="6"/>
      <c r="U354" s="6"/>
      <c r="V354" s="6"/>
      <c r="W354" s="6"/>
      <c r="X354" s="5"/>
      <c r="Y354" s="5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1:35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4"/>
      <c r="P355" s="4"/>
      <c r="Q355" s="4"/>
      <c r="R355" s="5"/>
      <c r="S355" s="6"/>
      <c r="T355" s="6"/>
      <c r="U355" s="6"/>
      <c r="V355" s="6"/>
      <c r="W355" s="6"/>
      <c r="X355" s="5"/>
      <c r="Y355" s="5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1:35" ht="12.75" customHeight="1" x14ac:dyDescent="0.2">
      <c r="A356" s="14" t="s">
        <v>294</v>
      </c>
      <c r="B356" s="14">
        <f t="shared" ref="B356:M356" si="125">+B354+B350+B344+B336+B332+B318+B316+B308</f>
        <v>28580</v>
      </c>
      <c r="C356" s="14">
        <f t="shared" si="125"/>
        <v>45680</v>
      </c>
      <c r="D356" s="14">
        <f t="shared" si="125"/>
        <v>30180</v>
      </c>
      <c r="E356" s="14">
        <f t="shared" si="125"/>
        <v>29180</v>
      </c>
      <c r="F356" s="14">
        <f t="shared" si="125"/>
        <v>30680</v>
      </c>
      <c r="G356" s="14">
        <f t="shared" si="125"/>
        <v>32680</v>
      </c>
      <c r="H356" s="14">
        <f t="shared" si="125"/>
        <v>32680</v>
      </c>
      <c r="I356" s="14">
        <f t="shared" si="125"/>
        <v>32180</v>
      </c>
      <c r="J356" s="14">
        <f t="shared" si="125"/>
        <v>32680</v>
      </c>
      <c r="K356" s="14">
        <f t="shared" si="125"/>
        <v>31680</v>
      </c>
      <c r="L356" s="14">
        <f t="shared" si="125"/>
        <v>30380</v>
      </c>
      <c r="M356" s="14">
        <f t="shared" si="125"/>
        <v>35880</v>
      </c>
      <c r="N356" s="15">
        <f>SUM(B356:M356)</f>
        <v>392460</v>
      </c>
      <c r="O356" s="11">
        <f>O354+O350+O344+O336+O332+O318+O316+O308</f>
        <v>392460</v>
      </c>
      <c r="P356" s="11"/>
      <c r="Q356" s="4"/>
      <c r="R356" s="4"/>
      <c r="S356" s="6"/>
      <c r="T356" s="11"/>
      <c r="U356" s="6"/>
      <c r="V356" s="6"/>
      <c r="W356" s="6"/>
      <c r="X356" s="4"/>
      <c r="Y356" s="4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1:35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4"/>
      <c r="P357" s="4"/>
      <c r="Q357" s="4"/>
      <c r="R357" s="4"/>
      <c r="S357" s="6"/>
      <c r="T357" s="11"/>
      <c r="U357" s="6"/>
      <c r="V357" s="6"/>
      <c r="W357" s="6"/>
      <c r="X357" s="4"/>
      <c r="Y357" s="4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1:35" ht="12.75" customHeight="1" x14ac:dyDescent="0.2">
      <c r="A358" s="4" t="s">
        <v>295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>
        <f t="shared" ref="N358:N360" si="126">SUM(B358:M358)</f>
        <v>0</v>
      </c>
      <c r="O358" s="4"/>
      <c r="P358" s="4"/>
      <c r="Q358" s="4"/>
      <c r="R358" s="5"/>
      <c r="S358" s="6"/>
      <c r="T358" s="6"/>
      <c r="U358" s="6"/>
      <c r="V358" s="6"/>
      <c r="W358" s="6"/>
      <c r="X358" s="5"/>
      <c r="Y358" s="5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1:35" ht="12.75" customHeight="1" x14ac:dyDescent="0.2">
      <c r="A359" s="45" t="s">
        <v>296</v>
      </c>
      <c r="B359" s="25">
        <f>[1]Payroll!F117/12</f>
        <v>0</v>
      </c>
      <c r="C359" s="25">
        <f t="shared" ref="C359:M359" si="127">B359</f>
        <v>0</v>
      </c>
      <c r="D359" s="25">
        <f t="shared" si="127"/>
        <v>0</v>
      </c>
      <c r="E359" s="25">
        <f t="shared" si="127"/>
        <v>0</v>
      </c>
      <c r="F359" s="25">
        <f t="shared" si="127"/>
        <v>0</v>
      </c>
      <c r="G359" s="25">
        <f t="shared" si="127"/>
        <v>0</v>
      </c>
      <c r="H359" s="25">
        <f t="shared" si="127"/>
        <v>0</v>
      </c>
      <c r="I359" s="25">
        <f t="shared" si="127"/>
        <v>0</v>
      </c>
      <c r="J359" s="25">
        <f t="shared" si="127"/>
        <v>0</v>
      </c>
      <c r="K359" s="25">
        <f t="shared" si="127"/>
        <v>0</v>
      </c>
      <c r="L359" s="25">
        <f t="shared" si="127"/>
        <v>0</v>
      </c>
      <c r="M359" s="25">
        <f t="shared" si="127"/>
        <v>0</v>
      </c>
      <c r="N359" s="26">
        <f t="shared" si="126"/>
        <v>0</v>
      </c>
      <c r="O359" s="4"/>
      <c r="P359" s="4"/>
      <c r="Q359" s="4"/>
      <c r="R359" s="5"/>
      <c r="S359" s="6"/>
      <c r="T359" s="6"/>
      <c r="U359" s="6"/>
      <c r="V359" s="6"/>
      <c r="W359" s="6"/>
      <c r="X359" s="5"/>
      <c r="Y359" s="19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1:35" ht="12.75" customHeight="1" x14ac:dyDescent="0.2">
      <c r="A360" s="30" t="s">
        <v>297</v>
      </c>
      <c r="B360" s="30">
        <f t="shared" ref="B360:M360" si="128">SUM(B359)</f>
        <v>0</v>
      </c>
      <c r="C360" s="30">
        <f t="shared" si="128"/>
        <v>0</v>
      </c>
      <c r="D360" s="30">
        <f t="shared" si="128"/>
        <v>0</v>
      </c>
      <c r="E360" s="30">
        <f t="shared" si="128"/>
        <v>0</v>
      </c>
      <c r="F360" s="30">
        <f t="shared" si="128"/>
        <v>0</v>
      </c>
      <c r="G360" s="30">
        <f t="shared" si="128"/>
        <v>0</v>
      </c>
      <c r="H360" s="30">
        <f t="shared" si="128"/>
        <v>0</v>
      </c>
      <c r="I360" s="30">
        <f t="shared" si="128"/>
        <v>0</v>
      </c>
      <c r="J360" s="30">
        <f t="shared" si="128"/>
        <v>0</v>
      </c>
      <c r="K360" s="30">
        <f t="shared" si="128"/>
        <v>0</v>
      </c>
      <c r="L360" s="30">
        <f t="shared" si="128"/>
        <v>0</v>
      </c>
      <c r="M360" s="30">
        <f t="shared" si="128"/>
        <v>0</v>
      </c>
      <c r="N360" s="33">
        <f t="shared" si="126"/>
        <v>0</v>
      </c>
      <c r="O360" s="4">
        <f>SUM(N358:N359)</f>
        <v>0</v>
      </c>
      <c r="P360" s="4"/>
      <c r="Q360" s="4"/>
      <c r="R360" s="4"/>
      <c r="S360" s="6"/>
      <c r="T360" s="11"/>
      <c r="U360" s="6"/>
      <c r="V360" s="6"/>
      <c r="W360" s="6"/>
      <c r="X360" s="4"/>
      <c r="Y360" s="4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1:35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4"/>
      <c r="P361" s="4"/>
      <c r="Q361" s="4"/>
      <c r="R361" s="5"/>
      <c r="S361" s="6"/>
      <c r="T361" s="6"/>
      <c r="U361" s="6"/>
      <c r="V361" s="6"/>
      <c r="W361" s="6"/>
      <c r="X361" s="5"/>
      <c r="Y361" s="4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1:35" ht="12.75" customHeight="1" x14ac:dyDescent="0.2">
      <c r="A362" s="4" t="s">
        <v>298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>
        <f t="shared" ref="N362:N364" si="129">SUM(B362:M362)</f>
        <v>0</v>
      </c>
      <c r="O362" s="4"/>
      <c r="P362" s="4"/>
      <c r="Q362" s="4"/>
      <c r="R362" s="5"/>
      <c r="S362" s="6"/>
      <c r="T362" s="6"/>
      <c r="U362" s="6"/>
      <c r="V362" s="6"/>
      <c r="W362" s="6"/>
      <c r="X362" s="5"/>
      <c r="Y362" s="5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1:35" ht="12.75" customHeight="1" x14ac:dyDescent="0.2">
      <c r="A363" s="45" t="s">
        <v>299</v>
      </c>
      <c r="B363" s="25">
        <f>[1]Payroll!G126/12</f>
        <v>0</v>
      </c>
      <c r="C363" s="25">
        <f t="shared" ref="C363:M363" si="130">B363</f>
        <v>0</v>
      </c>
      <c r="D363" s="25">
        <f t="shared" si="130"/>
        <v>0</v>
      </c>
      <c r="E363" s="25">
        <f t="shared" si="130"/>
        <v>0</v>
      </c>
      <c r="F363" s="25">
        <f t="shared" si="130"/>
        <v>0</v>
      </c>
      <c r="G363" s="25">
        <f t="shared" si="130"/>
        <v>0</v>
      </c>
      <c r="H363" s="25">
        <f t="shared" si="130"/>
        <v>0</v>
      </c>
      <c r="I363" s="25">
        <f t="shared" si="130"/>
        <v>0</v>
      </c>
      <c r="J363" s="25">
        <f t="shared" si="130"/>
        <v>0</v>
      </c>
      <c r="K363" s="25">
        <f t="shared" si="130"/>
        <v>0</v>
      </c>
      <c r="L363" s="25">
        <f t="shared" si="130"/>
        <v>0</v>
      </c>
      <c r="M363" s="25">
        <f t="shared" si="130"/>
        <v>0</v>
      </c>
      <c r="N363" s="26">
        <f t="shared" si="129"/>
        <v>0</v>
      </c>
      <c r="O363" s="4"/>
      <c r="P363" s="4"/>
      <c r="Q363" s="4"/>
      <c r="R363" s="5"/>
      <c r="S363" s="6"/>
      <c r="T363" s="6"/>
      <c r="U363" s="6"/>
      <c r="V363" s="6"/>
      <c r="W363" s="6"/>
      <c r="X363" s="5"/>
      <c r="Y363" s="5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1:35" ht="12.75" customHeight="1" x14ac:dyDescent="0.2">
      <c r="A364" s="30" t="s">
        <v>300</v>
      </c>
      <c r="B364" s="30">
        <f t="shared" ref="B364:M364" si="131">SUM(B362:B363)</f>
        <v>0</v>
      </c>
      <c r="C364" s="30">
        <f t="shared" si="131"/>
        <v>0</v>
      </c>
      <c r="D364" s="30">
        <f t="shared" si="131"/>
        <v>0</v>
      </c>
      <c r="E364" s="30">
        <f t="shared" si="131"/>
        <v>0</v>
      </c>
      <c r="F364" s="30">
        <f t="shared" si="131"/>
        <v>0</v>
      </c>
      <c r="G364" s="30">
        <f t="shared" si="131"/>
        <v>0</v>
      </c>
      <c r="H364" s="30">
        <f t="shared" si="131"/>
        <v>0</v>
      </c>
      <c r="I364" s="30">
        <f t="shared" si="131"/>
        <v>0</v>
      </c>
      <c r="J364" s="30">
        <f t="shared" si="131"/>
        <v>0</v>
      </c>
      <c r="K364" s="30">
        <f t="shared" si="131"/>
        <v>0</v>
      </c>
      <c r="L364" s="30">
        <f t="shared" si="131"/>
        <v>0</v>
      </c>
      <c r="M364" s="30">
        <f t="shared" si="131"/>
        <v>0</v>
      </c>
      <c r="N364" s="33">
        <f t="shared" si="129"/>
        <v>0</v>
      </c>
      <c r="O364" s="4">
        <f>SUM(N362:N363)</f>
        <v>0</v>
      </c>
      <c r="P364" s="4"/>
      <c r="Q364" s="4"/>
      <c r="R364" s="4"/>
      <c r="S364" s="6"/>
      <c r="T364" s="11"/>
      <c r="U364" s="6"/>
      <c r="V364" s="6"/>
      <c r="W364" s="6"/>
      <c r="X364" s="4"/>
      <c r="Y364" s="5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1:35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4"/>
      <c r="P365" s="4"/>
      <c r="Q365" s="4"/>
      <c r="R365" s="4"/>
      <c r="S365" s="6"/>
      <c r="T365" s="11"/>
      <c r="U365" s="6"/>
      <c r="V365" s="6"/>
      <c r="W365" s="6"/>
      <c r="X365" s="4"/>
      <c r="Y365" s="4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1:35" ht="12.75" customHeight="1" x14ac:dyDescent="0.2">
      <c r="A366" s="42" t="s">
        <v>301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12">
        <f t="shared" ref="N366:N371" si="132">SUM(B366:M366)</f>
        <v>0</v>
      </c>
      <c r="O366" s="4"/>
      <c r="P366" s="4"/>
      <c r="Q366" s="4"/>
      <c r="R366" s="5"/>
      <c r="S366" s="6"/>
      <c r="T366" s="6"/>
      <c r="U366" s="6"/>
      <c r="V366" s="6"/>
      <c r="W366" s="6"/>
      <c r="X366" s="5"/>
      <c r="Y366" s="4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1:35" ht="12.75" customHeight="1" x14ac:dyDescent="0.2">
      <c r="A367" s="42" t="s">
        <v>302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>
        <v>0</v>
      </c>
      <c r="N367" s="12">
        <f t="shared" si="132"/>
        <v>0</v>
      </c>
      <c r="O367" s="4"/>
      <c r="P367" s="4"/>
      <c r="Q367" s="4"/>
      <c r="R367" s="5"/>
      <c r="S367" s="6"/>
      <c r="T367" s="6"/>
      <c r="U367" s="6"/>
      <c r="V367" s="6"/>
      <c r="W367" s="6"/>
      <c r="X367" s="5"/>
      <c r="Y367" s="5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1:35" ht="12.75" customHeight="1" x14ac:dyDescent="0.2">
      <c r="A368" s="42" t="s">
        <v>303</v>
      </c>
      <c r="B368" s="4"/>
      <c r="C368" s="4">
        <v>2000</v>
      </c>
      <c r="D368" s="4">
        <v>2000</v>
      </c>
      <c r="E368" s="4">
        <v>2000</v>
      </c>
      <c r="F368" s="4">
        <v>2000</v>
      </c>
      <c r="G368" s="4">
        <v>2000</v>
      </c>
      <c r="H368" s="4">
        <v>2000</v>
      </c>
      <c r="I368" s="4">
        <v>2000</v>
      </c>
      <c r="J368" s="4">
        <v>2000</v>
      </c>
      <c r="K368" s="4">
        <v>2000</v>
      </c>
      <c r="L368" s="4">
        <v>2000</v>
      </c>
      <c r="M368" s="4"/>
      <c r="N368" s="12">
        <f t="shared" si="132"/>
        <v>20000</v>
      </c>
      <c r="O368" s="4"/>
      <c r="P368" s="4"/>
      <c r="Q368" s="4"/>
      <c r="R368" s="5"/>
      <c r="S368" s="6"/>
      <c r="T368" s="6"/>
      <c r="U368" s="6"/>
      <c r="V368" s="6"/>
      <c r="W368" s="6"/>
      <c r="X368" s="5"/>
      <c r="Y368" s="5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1:35" ht="12.75" customHeight="1" x14ac:dyDescent="0.2">
      <c r="A369" s="42" t="s">
        <v>304</v>
      </c>
      <c r="B369" s="4"/>
      <c r="C369" s="4">
        <v>800</v>
      </c>
      <c r="D369" s="4"/>
      <c r="E369" s="4"/>
      <c r="F369" s="4"/>
      <c r="G369" s="4"/>
      <c r="H369" s="4"/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12">
        <f t="shared" si="132"/>
        <v>800</v>
      </c>
      <c r="O369" s="4"/>
      <c r="P369" s="4"/>
      <c r="Q369" s="4"/>
      <c r="R369" s="5"/>
      <c r="S369" s="6"/>
      <c r="T369" s="6"/>
      <c r="U369" s="6"/>
      <c r="V369" s="6"/>
      <c r="W369" s="6"/>
      <c r="X369" s="5"/>
      <c r="Y369" s="5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1:35" ht="12.75" customHeight="1" x14ac:dyDescent="0.2">
      <c r="A370" s="45" t="s">
        <v>305</v>
      </c>
      <c r="B370" s="25">
        <v>100</v>
      </c>
      <c r="C370" s="25">
        <v>100</v>
      </c>
      <c r="D370" s="25">
        <v>100</v>
      </c>
      <c r="E370" s="25">
        <v>100</v>
      </c>
      <c r="F370" s="25">
        <v>100</v>
      </c>
      <c r="G370" s="25">
        <v>100</v>
      </c>
      <c r="H370" s="25">
        <v>100</v>
      </c>
      <c r="I370" s="25">
        <v>100</v>
      </c>
      <c r="J370" s="25">
        <v>100</v>
      </c>
      <c r="K370" s="25">
        <v>100</v>
      </c>
      <c r="L370" s="25">
        <v>100</v>
      </c>
      <c r="M370" s="25">
        <v>100</v>
      </c>
      <c r="N370" s="26">
        <f t="shared" si="132"/>
        <v>1200</v>
      </c>
      <c r="O370" s="4"/>
      <c r="P370" s="4"/>
      <c r="Q370" s="4"/>
      <c r="R370" s="5"/>
      <c r="S370" s="6"/>
      <c r="T370" s="6"/>
      <c r="U370" s="6"/>
      <c r="V370" s="6"/>
      <c r="W370" s="6"/>
      <c r="X370" s="5"/>
      <c r="Y370" s="5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1:35" ht="12.75" customHeight="1" x14ac:dyDescent="0.2">
      <c r="A371" s="30" t="s">
        <v>306</v>
      </c>
      <c r="B371" s="30">
        <f t="shared" ref="B371:M371" si="133">SUM(B366:B370)</f>
        <v>100</v>
      </c>
      <c r="C371" s="30">
        <f t="shared" si="133"/>
        <v>2900</v>
      </c>
      <c r="D371" s="30">
        <f t="shared" si="133"/>
        <v>2100</v>
      </c>
      <c r="E371" s="30">
        <f t="shared" si="133"/>
        <v>2100</v>
      </c>
      <c r="F371" s="30">
        <f t="shared" si="133"/>
        <v>2100</v>
      </c>
      <c r="G371" s="30">
        <f t="shared" si="133"/>
        <v>2100</v>
      </c>
      <c r="H371" s="30">
        <f t="shared" si="133"/>
        <v>2100</v>
      </c>
      <c r="I371" s="30">
        <f t="shared" si="133"/>
        <v>2100</v>
      </c>
      <c r="J371" s="30">
        <f t="shared" si="133"/>
        <v>2100</v>
      </c>
      <c r="K371" s="30">
        <f t="shared" si="133"/>
        <v>2100</v>
      </c>
      <c r="L371" s="30">
        <f t="shared" si="133"/>
        <v>2100</v>
      </c>
      <c r="M371" s="30">
        <f t="shared" si="133"/>
        <v>100</v>
      </c>
      <c r="N371" s="33">
        <f t="shared" si="132"/>
        <v>22000</v>
      </c>
      <c r="O371" s="4">
        <f>SUM(N366:N370)</f>
        <v>22000</v>
      </c>
      <c r="P371" s="4"/>
      <c r="Q371" s="4"/>
      <c r="R371" s="4"/>
      <c r="S371" s="6"/>
      <c r="T371" s="11"/>
      <c r="U371" s="6"/>
      <c r="V371" s="6"/>
      <c r="W371" s="6"/>
      <c r="X371" s="4"/>
      <c r="Y371" s="5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1:35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4"/>
      <c r="P372" s="4"/>
      <c r="Q372" s="4"/>
      <c r="R372" s="4"/>
      <c r="S372" s="6"/>
      <c r="T372" s="11"/>
      <c r="U372" s="6"/>
      <c r="V372" s="6"/>
      <c r="W372" s="6"/>
      <c r="X372" s="4"/>
      <c r="Y372" s="4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1:35" ht="12.75" customHeight="1" x14ac:dyDescent="0.2">
      <c r="A373" s="4" t="s">
        <v>307</v>
      </c>
      <c r="B373" s="4">
        <v>50</v>
      </c>
      <c r="C373" s="4">
        <v>50</v>
      </c>
      <c r="D373" s="4">
        <v>50</v>
      </c>
      <c r="E373" s="4">
        <v>50</v>
      </c>
      <c r="F373" s="4">
        <v>50</v>
      </c>
      <c r="G373" s="4">
        <v>50</v>
      </c>
      <c r="H373" s="4">
        <v>50</v>
      </c>
      <c r="I373" s="4">
        <v>50</v>
      </c>
      <c r="J373" s="4">
        <v>50</v>
      </c>
      <c r="K373" s="4">
        <v>50</v>
      </c>
      <c r="L373" s="4">
        <v>50</v>
      </c>
      <c r="M373" s="4">
        <v>50</v>
      </c>
      <c r="N373" s="12">
        <f t="shared" ref="N373:N376" si="134">SUM(B373:M373)</f>
        <v>600</v>
      </c>
      <c r="O373" s="4"/>
      <c r="P373" s="4"/>
      <c r="Q373" s="4"/>
      <c r="R373" s="5"/>
      <c r="S373" s="6"/>
      <c r="T373" s="6"/>
      <c r="U373" s="6"/>
      <c r="V373" s="6"/>
      <c r="W373" s="6"/>
      <c r="X373" s="5"/>
      <c r="Y373" s="4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1:35" ht="12.75" customHeight="1" x14ac:dyDescent="0.2">
      <c r="A374" s="45" t="s">
        <v>308</v>
      </c>
      <c r="B374" s="4">
        <v>200</v>
      </c>
      <c r="C374" s="4">
        <v>500</v>
      </c>
      <c r="D374" s="4">
        <v>500</v>
      </c>
      <c r="E374" s="4">
        <v>500</v>
      </c>
      <c r="F374" s="4">
        <v>500</v>
      </c>
      <c r="G374" s="4">
        <v>500</v>
      </c>
      <c r="H374" s="4">
        <v>500</v>
      </c>
      <c r="I374" s="4">
        <v>500</v>
      </c>
      <c r="J374" s="4">
        <v>500</v>
      </c>
      <c r="K374" s="4">
        <v>500</v>
      </c>
      <c r="L374" s="4">
        <v>500</v>
      </c>
      <c r="M374" s="4">
        <v>500</v>
      </c>
      <c r="N374" s="12">
        <f t="shared" si="134"/>
        <v>5700</v>
      </c>
      <c r="O374" s="4"/>
      <c r="P374" s="4"/>
      <c r="Q374" s="4"/>
      <c r="R374" s="5"/>
      <c r="S374" s="6"/>
      <c r="T374" s="6"/>
      <c r="U374" s="6"/>
      <c r="V374" s="6"/>
      <c r="W374" s="6"/>
      <c r="X374" s="5"/>
      <c r="Y374" s="5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ht="12.75" customHeight="1" x14ac:dyDescent="0.2">
      <c r="A375" s="45" t="s">
        <v>309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12">
        <f t="shared" si="134"/>
        <v>0</v>
      </c>
      <c r="O375" s="4"/>
      <c r="P375" s="4"/>
      <c r="Q375" s="4"/>
      <c r="R375" s="5"/>
      <c r="S375" s="6"/>
      <c r="T375" s="6"/>
      <c r="U375" s="6"/>
      <c r="V375" s="6"/>
      <c r="W375" s="6"/>
      <c r="X375" s="5"/>
      <c r="Y375" s="5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ht="12.75" customHeight="1" x14ac:dyDescent="0.2">
      <c r="A376" s="30" t="s">
        <v>310</v>
      </c>
      <c r="B376" s="30">
        <f t="shared" ref="B376:M376" si="135">SUM(B373:B375)</f>
        <v>250</v>
      </c>
      <c r="C376" s="30">
        <f t="shared" si="135"/>
        <v>550</v>
      </c>
      <c r="D376" s="30">
        <f t="shared" si="135"/>
        <v>550</v>
      </c>
      <c r="E376" s="30">
        <f t="shared" si="135"/>
        <v>550</v>
      </c>
      <c r="F376" s="30">
        <f t="shared" si="135"/>
        <v>550</v>
      </c>
      <c r="G376" s="30">
        <f t="shared" si="135"/>
        <v>550</v>
      </c>
      <c r="H376" s="30">
        <f t="shared" si="135"/>
        <v>550</v>
      </c>
      <c r="I376" s="30">
        <f t="shared" si="135"/>
        <v>550</v>
      </c>
      <c r="J376" s="30">
        <f t="shared" si="135"/>
        <v>550</v>
      </c>
      <c r="K376" s="30">
        <f t="shared" si="135"/>
        <v>550</v>
      </c>
      <c r="L376" s="30">
        <f t="shared" si="135"/>
        <v>550</v>
      </c>
      <c r="M376" s="30">
        <f t="shared" si="135"/>
        <v>550</v>
      </c>
      <c r="N376" s="33">
        <f t="shared" si="134"/>
        <v>6300</v>
      </c>
      <c r="O376" s="4">
        <f>SUM(N373:N375)</f>
        <v>6300</v>
      </c>
      <c r="P376" s="4"/>
      <c r="Q376" s="4"/>
      <c r="R376" s="4"/>
      <c r="S376" s="6"/>
      <c r="T376" s="11"/>
      <c r="U376" s="6"/>
      <c r="V376" s="6"/>
      <c r="W376" s="6"/>
      <c r="X376" s="4"/>
      <c r="Y376" s="5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4"/>
      <c r="P377" s="4"/>
      <c r="Q377" s="4"/>
      <c r="R377" s="4"/>
      <c r="S377" s="6"/>
      <c r="T377" s="11"/>
      <c r="U377" s="6"/>
      <c r="V377" s="6"/>
      <c r="W377" s="6"/>
      <c r="X377" s="4"/>
      <c r="Y377" s="5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ht="12.75" customHeight="1" x14ac:dyDescent="0.2">
      <c r="A378" s="42" t="s">
        <v>311</v>
      </c>
      <c r="B378" s="4">
        <v>500</v>
      </c>
      <c r="C378" s="4">
        <v>500</v>
      </c>
      <c r="D378" s="4">
        <v>500</v>
      </c>
      <c r="E378" s="4">
        <v>500</v>
      </c>
      <c r="F378" s="4">
        <v>500</v>
      </c>
      <c r="G378" s="4">
        <v>500</v>
      </c>
      <c r="H378" s="4">
        <v>500</v>
      </c>
      <c r="I378" s="4">
        <v>500</v>
      </c>
      <c r="J378" s="4">
        <v>500</v>
      </c>
      <c r="K378" s="4">
        <v>500</v>
      </c>
      <c r="L378" s="4">
        <v>500</v>
      </c>
      <c r="M378" s="4">
        <v>500</v>
      </c>
      <c r="N378" s="12">
        <f t="shared" ref="N378:N380" si="136">SUM(B378:M378)</f>
        <v>6000</v>
      </c>
      <c r="O378" s="4"/>
      <c r="P378" s="4"/>
      <c r="Q378" s="4"/>
      <c r="R378" s="5"/>
      <c r="S378" s="6"/>
      <c r="T378" s="6"/>
      <c r="U378" s="6"/>
      <c r="V378" s="6"/>
      <c r="W378" s="6"/>
      <c r="X378" s="5"/>
      <c r="Y378" s="5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ht="12.75" customHeight="1" x14ac:dyDescent="0.2">
      <c r="A379" s="42" t="s">
        <v>312</v>
      </c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>
        <f t="shared" si="136"/>
        <v>0</v>
      </c>
      <c r="O379" s="4"/>
      <c r="P379" s="4"/>
      <c r="Q379" s="4"/>
      <c r="R379" s="5"/>
      <c r="S379" s="6"/>
      <c r="T379" s="6"/>
      <c r="U379" s="6"/>
      <c r="V379" s="6"/>
      <c r="W379" s="6"/>
      <c r="X379" s="5"/>
      <c r="Y379" s="4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1:35" ht="12.75" customHeight="1" x14ac:dyDescent="0.2">
      <c r="A380" s="45" t="s">
        <v>313</v>
      </c>
      <c r="B380" s="25"/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/>
      <c r="K380" s="25">
        <v>0</v>
      </c>
      <c r="L380" s="25">
        <v>0</v>
      </c>
      <c r="M380" s="25">
        <v>0</v>
      </c>
      <c r="N380" s="26">
        <f t="shared" si="136"/>
        <v>0</v>
      </c>
      <c r="O380" s="4"/>
      <c r="P380" s="4"/>
      <c r="Q380" s="4"/>
      <c r="R380" s="5"/>
      <c r="S380" s="6"/>
      <c r="T380" s="6"/>
      <c r="U380" s="6"/>
      <c r="V380" s="6"/>
      <c r="W380" s="6"/>
      <c r="X380" s="5"/>
      <c r="Y380" s="4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ht="12.75" customHeight="1" x14ac:dyDescent="0.2">
      <c r="A381" s="30" t="s">
        <v>314</v>
      </c>
      <c r="B381" s="30">
        <f t="shared" ref="B381:N381" si="137">SUM(B378:B380)</f>
        <v>500</v>
      </c>
      <c r="C381" s="30">
        <f t="shared" si="137"/>
        <v>500</v>
      </c>
      <c r="D381" s="30">
        <f t="shared" si="137"/>
        <v>500</v>
      </c>
      <c r="E381" s="30">
        <f t="shared" si="137"/>
        <v>500</v>
      </c>
      <c r="F381" s="30">
        <f t="shared" si="137"/>
        <v>500</v>
      </c>
      <c r="G381" s="30">
        <f t="shared" si="137"/>
        <v>500</v>
      </c>
      <c r="H381" s="30">
        <f t="shared" si="137"/>
        <v>500</v>
      </c>
      <c r="I381" s="30">
        <f t="shared" si="137"/>
        <v>500</v>
      </c>
      <c r="J381" s="30">
        <f t="shared" si="137"/>
        <v>500</v>
      </c>
      <c r="K381" s="30">
        <f t="shared" si="137"/>
        <v>500</v>
      </c>
      <c r="L381" s="30">
        <f t="shared" si="137"/>
        <v>500</v>
      </c>
      <c r="M381" s="30">
        <f t="shared" si="137"/>
        <v>500</v>
      </c>
      <c r="N381" s="33">
        <f t="shared" si="137"/>
        <v>6000</v>
      </c>
      <c r="O381" s="4">
        <f>SUM(N378:N380)</f>
        <v>6000</v>
      </c>
      <c r="P381" s="4"/>
      <c r="Q381" s="4"/>
      <c r="R381" s="5"/>
      <c r="S381" s="6"/>
      <c r="T381" s="6"/>
      <c r="U381" s="6"/>
      <c r="V381" s="6"/>
      <c r="W381" s="6"/>
      <c r="X381" s="5"/>
      <c r="Y381" s="4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4"/>
      <c r="P382" s="4"/>
      <c r="Q382" s="4"/>
      <c r="R382" s="5"/>
      <c r="S382" s="6"/>
      <c r="T382" s="6"/>
      <c r="U382" s="6"/>
      <c r="V382" s="6"/>
      <c r="W382" s="6"/>
      <c r="X382" s="5"/>
      <c r="Y382" s="4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ht="12.75" customHeight="1" x14ac:dyDescent="0.2">
      <c r="A383" s="42" t="s">
        <v>315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12">
        <f>SUM(B383:M383)</f>
        <v>0</v>
      </c>
      <c r="O383" s="4">
        <f>N383</f>
        <v>0</v>
      </c>
      <c r="P383" s="4"/>
      <c r="Q383" s="4"/>
      <c r="R383" s="4"/>
      <c r="S383" s="6"/>
      <c r="T383" s="11"/>
      <c r="U383" s="6"/>
      <c r="V383" s="6"/>
      <c r="W383" s="6"/>
      <c r="X383" s="4"/>
      <c r="Y383" s="5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  <c r="O384" s="4"/>
      <c r="P384" s="4"/>
      <c r="Q384" s="4"/>
      <c r="R384" s="4"/>
      <c r="S384" s="6"/>
      <c r="T384" s="11"/>
      <c r="U384" s="6"/>
      <c r="V384" s="6"/>
      <c r="W384" s="6"/>
      <c r="X384" s="4"/>
      <c r="Y384" s="4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ht="12.75" customHeight="1" x14ac:dyDescent="0.2">
      <c r="A385" s="4" t="s">
        <v>316</v>
      </c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>
        <f t="shared" ref="N385:N388" si="138">SUM(B385:M385)</f>
        <v>0</v>
      </c>
      <c r="O385" s="4"/>
      <c r="P385" s="4"/>
      <c r="Q385" s="4"/>
      <c r="R385" s="4"/>
      <c r="S385" s="6"/>
      <c r="T385" s="11"/>
      <c r="U385" s="6"/>
      <c r="V385" s="6"/>
      <c r="W385" s="6"/>
      <c r="X385" s="4"/>
      <c r="Y385" s="4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ht="12.75" customHeight="1" x14ac:dyDescent="0.2">
      <c r="A386" s="42" t="s">
        <v>317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>
        <f t="shared" si="138"/>
        <v>0</v>
      </c>
      <c r="O386" s="4"/>
      <c r="P386" s="4"/>
      <c r="Q386" s="4"/>
      <c r="R386" s="5"/>
      <c r="S386" s="6"/>
      <c r="T386" s="11"/>
      <c r="U386" s="6"/>
      <c r="V386" s="6"/>
      <c r="W386" s="6"/>
      <c r="X386" s="4"/>
      <c r="Y386" s="5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ht="12.75" customHeight="1" x14ac:dyDescent="0.2">
      <c r="A387" s="45" t="s">
        <v>318</v>
      </c>
      <c r="B387" s="25">
        <v>3000</v>
      </c>
      <c r="C387" s="25">
        <v>1000</v>
      </c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12">
        <f t="shared" si="138"/>
        <v>4000</v>
      </c>
      <c r="O387" s="4"/>
      <c r="P387" s="4"/>
      <c r="Q387" s="4"/>
      <c r="R387" s="5"/>
      <c r="S387" s="6"/>
      <c r="T387" s="6"/>
      <c r="U387" s="6"/>
      <c r="V387" s="6"/>
      <c r="W387" s="6"/>
      <c r="X387" s="5"/>
      <c r="Y387" s="5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ht="12.75" customHeight="1" x14ac:dyDescent="0.2">
      <c r="A388" s="30" t="s">
        <v>319</v>
      </c>
      <c r="B388" s="30">
        <f t="shared" ref="B388:M388" si="139">SUM(B385:B387)</f>
        <v>3000</v>
      </c>
      <c r="C388" s="30">
        <f t="shared" si="139"/>
        <v>1000</v>
      </c>
      <c r="D388" s="30">
        <f t="shared" si="139"/>
        <v>0</v>
      </c>
      <c r="E388" s="30">
        <f t="shared" si="139"/>
        <v>0</v>
      </c>
      <c r="F388" s="30">
        <f t="shared" si="139"/>
        <v>0</v>
      </c>
      <c r="G388" s="30">
        <f t="shared" si="139"/>
        <v>0</v>
      </c>
      <c r="H388" s="30">
        <f t="shared" si="139"/>
        <v>0</v>
      </c>
      <c r="I388" s="30">
        <f t="shared" si="139"/>
        <v>0</v>
      </c>
      <c r="J388" s="30">
        <f t="shared" si="139"/>
        <v>0</v>
      </c>
      <c r="K388" s="30">
        <f t="shared" si="139"/>
        <v>0</v>
      </c>
      <c r="L388" s="30">
        <f t="shared" si="139"/>
        <v>0</v>
      </c>
      <c r="M388" s="30">
        <f t="shared" si="139"/>
        <v>0</v>
      </c>
      <c r="N388" s="33">
        <f t="shared" si="138"/>
        <v>4000</v>
      </c>
      <c r="O388" s="4">
        <f>SUM(N385:N387)</f>
        <v>4000</v>
      </c>
      <c r="P388" s="4"/>
      <c r="Q388" s="11"/>
      <c r="R388" s="4"/>
      <c r="S388" s="6"/>
      <c r="T388" s="11"/>
      <c r="U388" s="6"/>
      <c r="V388" s="6"/>
      <c r="W388" s="6"/>
      <c r="X388" s="4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4"/>
      <c r="P389" s="4"/>
      <c r="Q389" s="11"/>
      <c r="R389" s="4"/>
      <c r="S389" s="6"/>
      <c r="T389" s="11"/>
      <c r="U389" s="6"/>
      <c r="V389" s="6"/>
      <c r="W389" s="6"/>
      <c r="X389" s="4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ht="12.75" customHeight="1" x14ac:dyDescent="0.2">
      <c r="A390" s="14" t="s">
        <v>320</v>
      </c>
      <c r="B390" s="14">
        <f t="shared" ref="B390:M390" si="140">+B388+B383+B381+B376+B371+B364+B360</f>
        <v>3850</v>
      </c>
      <c r="C390" s="14">
        <f t="shared" si="140"/>
        <v>4950</v>
      </c>
      <c r="D390" s="14">
        <f t="shared" si="140"/>
        <v>3150</v>
      </c>
      <c r="E390" s="14">
        <f t="shared" si="140"/>
        <v>3150</v>
      </c>
      <c r="F390" s="14">
        <f t="shared" si="140"/>
        <v>3150</v>
      </c>
      <c r="G390" s="14">
        <f t="shared" si="140"/>
        <v>3150</v>
      </c>
      <c r="H390" s="14">
        <f t="shared" si="140"/>
        <v>3150</v>
      </c>
      <c r="I390" s="14">
        <f t="shared" si="140"/>
        <v>3150</v>
      </c>
      <c r="J390" s="14">
        <f t="shared" si="140"/>
        <v>3150</v>
      </c>
      <c r="K390" s="14">
        <f t="shared" si="140"/>
        <v>3150</v>
      </c>
      <c r="L390" s="14">
        <f t="shared" si="140"/>
        <v>3150</v>
      </c>
      <c r="M390" s="14">
        <f t="shared" si="140"/>
        <v>1150</v>
      </c>
      <c r="N390" s="15">
        <f>SUM(B390:M390)</f>
        <v>38300</v>
      </c>
      <c r="O390" s="11">
        <f>O388+O381+O376+O371+O364+O360+O383</f>
        <v>38300</v>
      </c>
      <c r="P390" s="11"/>
      <c r="Q390" s="11"/>
      <c r="R390" s="5"/>
      <c r="S390" s="6"/>
      <c r="T390" s="11"/>
      <c r="U390" s="6"/>
      <c r="V390" s="6"/>
      <c r="W390" s="6"/>
      <c r="X390" s="5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ht="12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0"/>
      <c r="O391" s="11"/>
      <c r="P391" s="11"/>
      <c r="Q391" s="11"/>
      <c r="R391" s="5"/>
      <c r="S391" s="6"/>
      <c r="T391" s="11"/>
      <c r="U391" s="6"/>
      <c r="V391" s="6"/>
      <c r="W391" s="6"/>
      <c r="X391" s="5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ht="12.75" customHeight="1" x14ac:dyDescent="0.2">
      <c r="A392" s="50" t="s">
        <v>321</v>
      </c>
      <c r="B392" s="11">
        <v>11880</v>
      </c>
      <c r="C392" s="11">
        <f t="shared" ref="C392:M392" si="141">B392</f>
        <v>11880</v>
      </c>
      <c r="D392" s="11">
        <f t="shared" si="141"/>
        <v>11880</v>
      </c>
      <c r="E392" s="11">
        <f t="shared" si="141"/>
        <v>11880</v>
      </c>
      <c r="F392" s="11">
        <f t="shared" si="141"/>
        <v>11880</v>
      </c>
      <c r="G392" s="11">
        <f t="shared" si="141"/>
        <v>11880</v>
      </c>
      <c r="H392" s="11">
        <f t="shared" si="141"/>
        <v>11880</v>
      </c>
      <c r="I392" s="11">
        <f t="shared" si="141"/>
        <v>11880</v>
      </c>
      <c r="J392" s="11">
        <f t="shared" si="141"/>
        <v>11880</v>
      </c>
      <c r="K392" s="11">
        <f t="shared" si="141"/>
        <v>11880</v>
      </c>
      <c r="L392" s="11">
        <f t="shared" si="141"/>
        <v>11880</v>
      </c>
      <c r="M392" s="11">
        <f t="shared" si="141"/>
        <v>11880</v>
      </c>
      <c r="N392" s="12">
        <f t="shared" ref="N392:N408" si="142">SUM(B392:M392)</f>
        <v>142560</v>
      </c>
      <c r="O392" s="11"/>
      <c r="P392" s="11"/>
      <c r="Q392" s="11"/>
      <c r="R392" s="5"/>
      <c r="S392" s="6"/>
      <c r="T392" s="11"/>
      <c r="U392" s="6"/>
      <c r="V392" s="6"/>
      <c r="W392" s="6"/>
      <c r="X392" s="5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ht="12.75" customHeight="1" x14ac:dyDescent="0.2">
      <c r="A393" s="4" t="s">
        <v>322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>
        <f t="shared" si="142"/>
        <v>0</v>
      </c>
      <c r="O393" s="4"/>
      <c r="P393" s="4"/>
      <c r="Q393" s="4"/>
      <c r="R393" s="5"/>
      <c r="S393" s="6"/>
      <c r="T393" s="6"/>
      <c r="U393" s="6"/>
      <c r="V393" s="6"/>
      <c r="W393" s="6"/>
      <c r="X393" s="5"/>
      <c r="Y393" s="4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ht="12.75" customHeight="1" x14ac:dyDescent="0.2">
      <c r="A394" s="42" t="s">
        <v>323</v>
      </c>
      <c r="B394" s="4">
        <f>[1]Payroll!H125/12</f>
        <v>200</v>
      </c>
      <c r="C394" s="4">
        <f t="shared" ref="C394:M398" si="143">B394</f>
        <v>200</v>
      </c>
      <c r="D394" s="4">
        <f t="shared" si="143"/>
        <v>200</v>
      </c>
      <c r="E394" s="4">
        <f t="shared" si="143"/>
        <v>200</v>
      </c>
      <c r="F394" s="4">
        <f t="shared" si="143"/>
        <v>200</v>
      </c>
      <c r="G394" s="4">
        <f t="shared" si="143"/>
        <v>200</v>
      </c>
      <c r="H394" s="4">
        <f t="shared" si="143"/>
        <v>200</v>
      </c>
      <c r="I394" s="4">
        <f t="shared" si="143"/>
        <v>200</v>
      </c>
      <c r="J394" s="4">
        <f t="shared" si="143"/>
        <v>200</v>
      </c>
      <c r="K394" s="4">
        <f t="shared" si="143"/>
        <v>200</v>
      </c>
      <c r="L394" s="4">
        <f t="shared" si="143"/>
        <v>200</v>
      </c>
      <c r="M394" s="4">
        <f t="shared" si="143"/>
        <v>200</v>
      </c>
      <c r="N394" s="12">
        <f t="shared" si="142"/>
        <v>2400</v>
      </c>
      <c r="O394" s="4"/>
      <c r="P394" s="4"/>
      <c r="Q394" s="4"/>
      <c r="R394" s="4"/>
      <c r="S394" s="6"/>
      <c r="T394" s="11"/>
      <c r="U394" s="6"/>
      <c r="V394" s="6"/>
      <c r="W394" s="6"/>
      <c r="X394" s="4"/>
      <c r="Y394" s="4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ht="12.75" customHeight="1" x14ac:dyDescent="0.2">
      <c r="A395" s="42" t="s">
        <v>324</v>
      </c>
      <c r="B395" s="4">
        <v>920</v>
      </c>
      <c r="C395" s="4">
        <f t="shared" si="143"/>
        <v>920</v>
      </c>
      <c r="D395" s="4">
        <f t="shared" si="143"/>
        <v>920</v>
      </c>
      <c r="E395" s="4">
        <f t="shared" si="143"/>
        <v>920</v>
      </c>
      <c r="F395" s="4">
        <f t="shared" si="143"/>
        <v>920</v>
      </c>
      <c r="G395" s="4">
        <f t="shared" si="143"/>
        <v>920</v>
      </c>
      <c r="H395" s="4">
        <f t="shared" si="143"/>
        <v>920</v>
      </c>
      <c r="I395" s="4">
        <f t="shared" si="143"/>
        <v>920</v>
      </c>
      <c r="J395" s="4">
        <f t="shared" si="143"/>
        <v>920</v>
      </c>
      <c r="K395" s="4">
        <f t="shared" si="143"/>
        <v>920</v>
      </c>
      <c r="L395" s="4">
        <f t="shared" si="143"/>
        <v>920</v>
      </c>
      <c r="M395" s="4">
        <f t="shared" si="143"/>
        <v>920</v>
      </c>
      <c r="N395" s="12">
        <f t="shared" si="142"/>
        <v>11040</v>
      </c>
      <c r="O395" s="4"/>
      <c r="P395" s="4"/>
      <c r="Q395" s="4"/>
      <c r="R395" s="4"/>
      <c r="S395" s="6"/>
      <c r="T395" s="11"/>
      <c r="U395" s="6"/>
      <c r="V395" s="6"/>
      <c r="W395" s="6"/>
      <c r="X395" s="4"/>
      <c r="Y395" s="4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ht="12.75" customHeight="1" x14ac:dyDescent="0.2">
      <c r="A396" s="42" t="s">
        <v>325</v>
      </c>
      <c r="B396" s="4">
        <v>5000</v>
      </c>
      <c r="C396" s="4">
        <f t="shared" si="143"/>
        <v>5000</v>
      </c>
      <c r="D396" s="4">
        <f t="shared" si="143"/>
        <v>5000</v>
      </c>
      <c r="E396" s="4">
        <f t="shared" si="143"/>
        <v>5000</v>
      </c>
      <c r="F396" s="4">
        <f t="shared" si="143"/>
        <v>5000</v>
      </c>
      <c r="G396" s="4">
        <f t="shared" si="143"/>
        <v>5000</v>
      </c>
      <c r="H396" s="4">
        <f t="shared" si="143"/>
        <v>5000</v>
      </c>
      <c r="I396" s="4">
        <f t="shared" si="143"/>
        <v>5000</v>
      </c>
      <c r="J396" s="4">
        <f t="shared" si="143"/>
        <v>5000</v>
      </c>
      <c r="K396" s="4">
        <f t="shared" si="143"/>
        <v>5000</v>
      </c>
      <c r="L396" s="4">
        <f t="shared" si="143"/>
        <v>5000</v>
      </c>
      <c r="M396" s="4">
        <f t="shared" si="143"/>
        <v>5000</v>
      </c>
      <c r="N396" s="12">
        <f t="shared" si="142"/>
        <v>60000</v>
      </c>
      <c r="O396" s="4"/>
      <c r="P396" s="4"/>
      <c r="Q396" s="4"/>
      <c r="R396" s="4"/>
      <c r="S396" s="6"/>
      <c r="T396" s="11"/>
      <c r="U396" s="6"/>
      <c r="V396" s="6"/>
      <c r="W396" s="6"/>
      <c r="X396" s="4"/>
      <c r="Y396" s="4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ht="12.75" customHeight="1" x14ac:dyDescent="0.2">
      <c r="A397" s="43" t="s">
        <v>326</v>
      </c>
      <c r="B397" s="4">
        <f>[1]Payroll!L125/12</f>
        <v>41.666666666666664</v>
      </c>
      <c r="C397" s="4">
        <f t="shared" si="143"/>
        <v>41.666666666666664</v>
      </c>
      <c r="D397" s="4">
        <f t="shared" si="143"/>
        <v>41.666666666666664</v>
      </c>
      <c r="E397" s="4">
        <f t="shared" si="143"/>
        <v>41.666666666666664</v>
      </c>
      <c r="F397" s="4">
        <f t="shared" si="143"/>
        <v>41.666666666666664</v>
      </c>
      <c r="G397" s="4">
        <f t="shared" si="143"/>
        <v>41.666666666666664</v>
      </c>
      <c r="H397" s="4">
        <f t="shared" si="143"/>
        <v>41.666666666666664</v>
      </c>
      <c r="I397" s="4">
        <f t="shared" si="143"/>
        <v>41.666666666666664</v>
      </c>
      <c r="J397" s="4">
        <f t="shared" si="143"/>
        <v>41.666666666666664</v>
      </c>
      <c r="K397" s="4">
        <f t="shared" si="143"/>
        <v>41.666666666666664</v>
      </c>
      <c r="L397" s="4">
        <f t="shared" si="143"/>
        <v>41.666666666666664</v>
      </c>
      <c r="M397" s="4">
        <f t="shared" si="143"/>
        <v>41.666666666666664</v>
      </c>
      <c r="N397" s="12">
        <f t="shared" si="142"/>
        <v>500.00000000000006</v>
      </c>
      <c r="O397" s="4"/>
      <c r="P397" s="4"/>
      <c r="Q397" s="4"/>
      <c r="R397" s="4"/>
      <c r="S397" s="6"/>
      <c r="T397" s="11"/>
      <c r="U397" s="6"/>
      <c r="V397" s="6"/>
      <c r="W397" s="6"/>
      <c r="X397" s="4"/>
      <c r="Y397" s="4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ht="12.75" customHeight="1" x14ac:dyDescent="0.2">
      <c r="A398" s="42" t="s">
        <v>327</v>
      </c>
      <c r="B398" s="4">
        <v>55</v>
      </c>
      <c r="C398" s="4">
        <f t="shared" si="143"/>
        <v>55</v>
      </c>
      <c r="D398" s="4">
        <f t="shared" si="143"/>
        <v>55</v>
      </c>
      <c r="E398" s="4">
        <f t="shared" si="143"/>
        <v>55</v>
      </c>
      <c r="F398" s="4">
        <f t="shared" si="143"/>
        <v>55</v>
      </c>
      <c r="G398" s="4">
        <f t="shared" si="143"/>
        <v>55</v>
      </c>
      <c r="H398" s="4">
        <f t="shared" si="143"/>
        <v>55</v>
      </c>
      <c r="I398" s="4">
        <f t="shared" si="143"/>
        <v>55</v>
      </c>
      <c r="J398" s="4">
        <f t="shared" si="143"/>
        <v>55</v>
      </c>
      <c r="K398" s="4">
        <f t="shared" si="143"/>
        <v>55</v>
      </c>
      <c r="L398" s="4">
        <f t="shared" si="143"/>
        <v>55</v>
      </c>
      <c r="M398" s="4">
        <f t="shared" si="143"/>
        <v>55</v>
      </c>
      <c r="N398" s="12">
        <f t="shared" si="142"/>
        <v>660</v>
      </c>
      <c r="O398" s="4"/>
      <c r="P398" s="4"/>
      <c r="Q398" s="4"/>
      <c r="R398" s="4"/>
      <c r="S398" s="6"/>
      <c r="T398" s="11"/>
      <c r="U398" s="6"/>
      <c r="V398" s="6"/>
      <c r="W398" s="6"/>
      <c r="X398" s="4"/>
      <c r="Y398" s="4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ht="12.75" customHeight="1" x14ac:dyDescent="0.2">
      <c r="A399" s="45" t="s">
        <v>328</v>
      </c>
      <c r="B399" s="25">
        <v>0</v>
      </c>
      <c r="C399" s="25">
        <v>0</v>
      </c>
      <c r="D399" s="25">
        <v>0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12">
        <f t="shared" si="142"/>
        <v>0</v>
      </c>
      <c r="O399" s="4"/>
      <c r="P399" s="4"/>
      <c r="Q399" s="4"/>
      <c r="R399" s="4"/>
      <c r="S399" s="6"/>
      <c r="T399" s="11"/>
      <c r="U399" s="6"/>
      <c r="V399" s="6"/>
      <c r="W399" s="6"/>
      <c r="X399" s="4"/>
      <c r="Y399" s="4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ht="12.75" customHeight="1" x14ac:dyDescent="0.2">
      <c r="A400" s="4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>
        <f t="shared" si="142"/>
        <v>0</v>
      </c>
      <c r="O400" s="4"/>
      <c r="P400" s="4"/>
      <c r="Q400" s="4"/>
      <c r="R400" s="4"/>
      <c r="S400" s="6"/>
      <c r="T400" s="11"/>
      <c r="U400" s="6"/>
      <c r="V400" s="6"/>
      <c r="W400" s="6"/>
      <c r="X400" s="4"/>
      <c r="Y400" s="4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ht="12.75" customHeight="1" x14ac:dyDescent="0.2">
      <c r="A401" s="42" t="s">
        <v>329</v>
      </c>
      <c r="B401" s="4">
        <v>500</v>
      </c>
      <c r="C401" s="4">
        <v>500</v>
      </c>
      <c r="D401" s="4">
        <v>500</v>
      </c>
      <c r="E401" s="4">
        <v>200</v>
      </c>
      <c r="F401" s="4">
        <v>500</v>
      </c>
      <c r="G401" s="4">
        <v>500</v>
      </c>
      <c r="H401" s="4">
        <v>200</v>
      </c>
      <c r="I401" s="4">
        <v>200</v>
      </c>
      <c r="J401" s="4">
        <v>200</v>
      </c>
      <c r="K401" s="4">
        <v>200</v>
      </c>
      <c r="L401" s="4">
        <v>200</v>
      </c>
      <c r="M401" s="4">
        <v>200</v>
      </c>
      <c r="N401" s="12">
        <f t="shared" si="142"/>
        <v>3900</v>
      </c>
      <c r="O401" s="4"/>
      <c r="P401" s="4"/>
      <c r="Q401" s="4"/>
      <c r="R401" s="4"/>
      <c r="S401" s="6"/>
      <c r="T401" s="11"/>
      <c r="U401" s="6"/>
      <c r="V401" s="6"/>
      <c r="W401" s="6"/>
      <c r="X401" s="4"/>
      <c r="Y401" s="4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ht="12.75" customHeight="1" x14ac:dyDescent="0.2">
      <c r="A402" s="42" t="s">
        <v>330</v>
      </c>
      <c r="B402" s="4">
        <v>100</v>
      </c>
      <c r="C402" s="4">
        <v>100</v>
      </c>
      <c r="D402" s="4"/>
      <c r="E402" s="4"/>
      <c r="F402" s="4">
        <v>50</v>
      </c>
      <c r="G402" s="4"/>
      <c r="H402" s="4">
        <v>50</v>
      </c>
      <c r="I402" s="4"/>
      <c r="J402" s="4">
        <v>50</v>
      </c>
      <c r="K402" s="4"/>
      <c r="L402" s="4">
        <v>50</v>
      </c>
      <c r="M402" s="4"/>
      <c r="N402" s="12">
        <f t="shared" si="142"/>
        <v>400</v>
      </c>
      <c r="O402" s="4"/>
      <c r="P402" s="4"/>
      <c r="Q402" s="4"/>
      <c r="R402" s="4"/>
      <c r="S402" s="6"/>
      <c r="T402" s="11"/>
      <c r="U402" s="6"/>
      <c r="V402" s="6"/>
      <c r="W402" s="6"/>
      <c r="X402" s="4"/>
      <c r="Y402" s="4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ht="12.75" customHeight="1" x14ac:dyDescent="0.2">
      <c r="A403" s="42" t="s">
        <v>331</v>
      </c>
      <c r="B403" s="4">
        <v>100</v>
      </c>
      <c r="C403" s="4">
        <v>200</v>
      </c>
      <c r="D403" s="4">
        <v>100</v>
      </c>
      <c r="E403" s="4">
        <v>100</v>
      </c>
      <c r="F403" s="4">
        <v>100</v>
      </c>
      <c r="G403" s="4">
        <v>100</v>
      </c>
      <c r="H403" s="4">
        <v>200</v>
      </c>
      <c r="I403" s="4">
        <v>100</v>
      </c>
      <c r="J403" s="4">
        <v>200</v>
      </c>
      <c r="K403" s="4">
        <v>100</v>
      </c>
      <c r="L403" s="4">
        <v>200</v>
      </c>
      <c r="M403" s="4">
        <v>100</v>
      </c>
      <c r="N403" s="12">
        <f t="shared" si="142"/>
        <v>1600</v>
      </c>
      <c r="O403" s="4"/>
      <c r="P403" s="4"/>
      <c r="Q403" s="4"/>
      <c r="R403" s="4"/>
      <c r="S403" s="6"/>
      <c r="T403" s="11"/>
      <c r="U403" s="6"/>
      <c r="V403" s="6"/>
      <c r="W403" s="6"/>
      <c r="X403" s="4"/>
      <c r="Y403" s="4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ht="12.75" customHeight="1" x14ac:dyDescent="0.2">
      <c r="A404" s="42" t="s">
        <v>332</v>
      </c>
      <c r="B404" s="4">
        <v>100</v>
      </c>
      <c r="C404" s="4">
        <v>100</v>
      </c>
      <c r="D404" s="4">
        <v>100</v>
      </c>
      <c r="E404" s="4">
        <v>100</v>
      </c>
      <c r="F404" s="4">
        <v>100</v>
      </c>
      <c r="G404" s="4">
        <v>100</v>
      </c>
      <c r="H404" s="4">
        <v>100</v>
      </c>
      <c r="I404" s="4">
        <v>100</v>
      </c>
      <c r="J404" s="4">
        <v>100</v>
      </c>
      <c r="K404" s="4">
        <v>100</v>
      </c>
      <c r="L404" s="4">
        <v>100</v>
      </c>
      <c r="M404" s="4">
        <v>100</v>
      </c>
      <c r="N404" s="12">
        <f t="shared" si="142"/>
        <v>1200</v>
      </c>
      <c r="O404" s="4"/>
      <c r="P404" s="4"/>
      <c r="Q404" s="4"/>
      <c r="R404" s="4"/>
      <c r="S404" s="6"/>
      <c r="T404" s="11"/>
      <c r="U404" s="6"/>
      <c r="V404" s="6"/>
      <c r="W404" s="6"/>
      <c r="X404" s="4"/>
      <c r="Y404" s="4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ht="12.75" customHeight="1" x14ac:dyDescent="0.2">
      <c r="A405" s="42" t="s">
        <v>333</v>
      </c>
      <c r="B405" s="4">
        <v>25</v>
      </c>
      <c r="C405" s="4">
        <v>25</v>
      </c>
      <c r="D405" s="4">
        <v>25</v>
      </c>
      <c r="E405" s="4">
        <v>25</v>
      </c>
      <c r="F405" s="4">
        <v>25</v>
      </c>
      <c r="G405" s="4">
        <v>25</v>
      </c>
      <c r="H405" s="4">
        <v>25</v>
      </c>
      <c r="I405" s="4">
        <v>25</v>
      </c>
      <c r="J405" s="4">
        <v>25</v>
      </c>
      <c r="K405" s="4">
        <v>25</v>
      </c>
      <c r="L405" s="4">
        <v>25</v>
      </c>
      <c r="M405" s="4">
        <v>25</v>
      </c>
      <c r="N405" s="12">
        <f t="shared" si="142"/>
        <v>300</v>
      </c>
      <c r="O405" s="4"/>
      <c r="P405" s="4"/>
      <c r="Q405" s="4"/>
      <c r="R405" s="4"/>
      <c r="S405" s="6"/>
      <c r="T405" s="11"/>
      <c r="U405" s="6"/>
      <c r="V405" s="6"/>
      <c r="W405" s="6"/>
      <c r="X405" s="4"/>
      <c r="Y405" s="4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ht="12.75" customHeight="1" x14ac:dyDescent="0.2">
      <c r="A406" s="42" t="s">
        <v>334</v>
      </c>
      <c r="B406" s="4"/>
      <c r="C406" s="4">
        <v>250</v>
      </c>
      <c r="D406" s="4"/>
      <c r="E406" s="4"/>
      <c r="F406" s="4">
        <v>250</v>
      </c>
      <c r="G406" s="4"/>
      <c r="H406" s="4"/>
      <c r="I406" s="4"/>
      <c r="J406" s="4">
        <v>250</v>
      </c>
      <c r="K406" s="4"/>
      <c r="L406" s="4"/>
      <c r="M406" s="4"/>
      <c r="N406" s="12">
        <f t="shared" si="142"/>
        <v>750</v>
      </c>
      <c r="O406" s="4"/>
      <c r="P406" s="4"/>
      <c r="Q406" s="4"/>
      <c r="R406" s="4"/>
      <c r="S406" s="6"/>
      <c r="T406" s="11"/>
      <c r="U406" s="6"/>
      <c r="V406" s="6"/>
      <c r="W406" s="6"/>
      <c r="X406" s="4"/>
      <c r="Y406" s="4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ht="12.75" customHeight="1" x14ac:dyDescent="0.2">
      <c r="A407" s="50" t="s">
        <v>335</v>
      </c>
      <c r="B407" s="11">
        <v>5000</v>
      </c>
      <c r="C407" s="11">
        <v>20000</v>
      </c>
      <c r="D407" s="11">
        <v>20000</v>
      </c>
      <c r="E407" s="11">
        <v>20000</v>
      </c>
      <c r="F407" s="11">
        <v>20000</v>
      </c>
      <c r="G407" s="11">
        <v>20000</v>
      </c>
      <c r="H407" s="11">
        <v>20000</v>
      </c>
      <c r="I407" s="11">
        <v>20000</v>
      </c>
      <c r="J407" s="11">
        <v>20000</v>
      </c>
      <c r="K407" s="11">
        <v>20000</v>
      </c>
      <c r="L407" s="11">
        <v>20000</v>
      </c>
      <c r="M407" s="11">
        <v>20000</v>
      </c>
      <c r="N407" s="12">
        <f t="shared" si="142"/>
        <v>225000</v>
      </c>
      <c r="O407" s="11"/>
      <c r="P407" s="11"/>
      <c r="Q407" s="11"/>
      <c r="R407" s="5"/>
      <c r="S407" s="6"/>
      <c r="T407" s="11"/>
      <c r="U407" s="6"/>
      <c r="V407" s="6"/>
      <c r="W407" s="6"/>
      <c r="X407" s="5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ht="12.75" customHeight="1" x14ac:dyDescent="0.2">
      <c r="A408" s="50" t="s">
        <v>336</v>
      </c>
      <c r="B408" s="11">
        <v>200</v>
      </c>
      <c r="C408" s="11">
        <v>200</v>
      </c>
      <c r="D408" s="11">
        <v>200</v>
      </c>
      <c r="E408" s="11">
        <v>200</v>
      </c>
      <c r="F408" s="11">
        <v>200</v>
      </c>
      <c r="G408" s="11">
        <v>200</v>
      </c>
      <c r="H408" s="11">
        <v>200</v>
      </c>
      <c r="I408" s="11">
        <v>200</v>
      </c>
      <c r="J408" s="11">
        <v>200</v>
      </c>
      <c r="K408" s="11">
        <v>200</v>
      </c>
      <c r="L408" s="11"/>
      <c r="M408" s="11"/>
      <c r="N408" s="12">
        <f t="shared" si="142"/>
        <v>2000</v>
      </c>
      <c r="O408" s="11"/>
      <c r="P408" s="11"/>
      <c r="Q408" s="11"/>
      <c r="R408" s="5"/>
      <c r="S408" s="6"/>
      <c r="T408" s="11"/>
      <c r="U408" s="6"/>
      <c r="V408" s="6"/>
      <c r="W408" s="6"/>
      <c r="X408" s="5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ht="12.75" customHeight="1" x14ac:dyDescent="0.2">
      <c r="A409" s="50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0"/>
      <c r="O409" s="11"/>
      <c r="P409" s="11"/>
      <c r="Q409" s="11"/>
      <c r="R409" s="5"/>
      <c r="S409" s="6"/>
      <c r="T409" s="11"/>
      <c r="U409" s="6"/>
      <c r="V409" s="6"/>
      <c r="W409" s="6"/>
      <c r="X409" s="5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ht="12.75" customHeight="1" x14ac:dyDescent="0.2">
      <c r="A410" s="14" t="s">
        <v>337</v>
      </c>
      <c r="B410" s="14">
        <f t="shared" ref="B410:M410" si="144">SUM(B392:B409)</f>
        <v>24121.666666666668</v>
      </c>
      <c r="C410" s="14">
        <f t="shared" si="144"/>
        <v>39471.666666666672</v>
      </c>
      <c r="D410" s="14">
        <f t="shared" si="144"/>
        <v>39021.666666666672</v>
      </c>
      <c r="E410" s="14">
        <f t="shared" si="144"/>
        <v>38721.666666666672</v>
      </c>
      <c r="F410" s="14">
        <f t="shared" si="144"/>
        <v>39321.666666666672</v>
      </c>
      <c r="G410" s="14">
        <f t="shared" si="144"/>
        <v>39021.666666666672</v>
      </c>
      <c r="H410" s="14">
        <f t="shared" si="144"/>
        <v>38871.666666666672</v>
      </c>
      <c r="I410" s="14">
        <f t="shared" si="144"/>
        <v>38721.666666666672</v>
      </c>
      <c r="J410" s="14">
        <f t="shared" si="144"/>
        <v>39121.666666666672</v>
      </c>
      <c r="K410" s="14">
        <f t="shared" si="144"/>
        <v>38721.666666666672</v>
      </c>
      <c r="L410" s="14">
        <f t="shared" si="144"/>
        <v>38671.666666666672</v>
      </c>
      <c r="M410" s="14">
        <f t="shared" si="144"/>
        <v>38521.666666666672</v>
      </c>
      <c r="N410" s="15">
        <f>SUM(B410:M410)</f>
        <v>452310.00000000017</v>
      </c>
      <c r="O410" s="11">
        <f>SUM(N392:N409)</f>
        <v>452310</v>
      </c>
      <c r="P410" s="11"/>
      <c r="Q410" s="11"/>
      <c r="R410" s="5"/>
      <c r="S410" s="6"/>
      <c r="T410" s="11"/>
      <c r="U410" s="6"/>
      <c r="V410" s="6"/>
      <c r="W410" s="6"/>
      <c r="X410" s="5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ht="12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0"/>
      <c r="O411" s="11"/>
      <c r="P411" s="11"/>
      <c r="Q411" s="11"/>
      <c r="R411" s="5"/>
      <c r="S411" s="6"/>
      <c r="T411" s="6"/>
      <c r="U411" s="6"/>
      <c r="V411" s="6"/>
      <c r="W411" s="6"/>
      <c r="X411" s="5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ht="12.75" customHeight="1" x14ac:dyDescent="0.2">
      <c r="A412" s="4" t="s">
        <v>338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0"/>
      <c r="O412" s="11"/>
      <c r="P412" s="11"/>
      <c r="Q412" s="11"/>
      <c r="R412" s="7"/>
      <c r="S412" s="6"/>
      <c r="T412" s="55"/>
      <c r="U412" s="6"/>
      <c r="V412" s="6"/>
      <c r="W412" s="6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ht="12.75" customHeight="1" x14ac:dyDescent="0.2">
      <c r="A413" s="27" t="s">
        <v>339</v>
      </c>
      <c r="B413" s="4"/>
      <c r="C413" s="4"/>
      <c r="D413" s="4"/>
      <c r="E413" s="4"/>
      <c r="F413" s="4"/>
      <c r="G413" s="4"/>
      <c r="H413" s="4">
        <v>100000</v>
      </c>
      <c r="I413" s="4"/>
      <c r="J413" s="4"/>
      <c r="K413" s="4"/>
      <c r="L413" s="4"/>
      <c r="M413" s="4"/>
      <c r="N413" s="12">
        <f t="shared" ref="N413:N414" si="145">SUM(B413:M413)</f>
        <v>100000</v>
      </c>
      <c r="O413" s="4"/>
      <c r="P413" s="4"/>
      <c r="Q413" s="11"/>
      <c r="R413" s="7"/>
      <c r="S413" s="6"/>
      <c r="T413" s="55"/>
      <c r="U413" s="6"/>
      <c r="V413" s="6"/>
      <c r="W413" s="6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>
        <f t="shared" si="145"/>
        <v>0</v>
      </c>
      <c r="O414" s="65"/>
      <c r="P414" s="65"/>
      <c r="Q414" s="11"/>
      <c r="R414" s="7"/>
      <c r="S414" s="6"/>
      <c r="T414" s="55"/>
      <c r="U414" s="6"/>
      <c r="V414" s="6"/>
      <c r="W414" s="6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  <c r="O415" s="4"/>
      <c r="P415" s="4"/>
      <c r="Q415" s="11"/>
      <c r="R415" s="7"/>
      <c r="S415" s="6"/>
      <c r="T415" s="55"/>
      <c r="U415" s="6"/>
      <c r="V415" s="6"/>
      <c r="W415" s="6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ht="12.75" customHeight="1" x14ac:dyDescent="0.2">
      <c r="A416" s="66" t="s">
        <v>340</v>
      </c>
      <c r="B416" s="67">
        <f t="shared" ref="B416:M416" si="146">SUM(B413:B414)</f>
        <v>0</v>
      </c>
      <c r="C416" s="67">
        <f t="shared" si="146"/>
        <v>0</v>
      </c>
      <c r="D416" s="67">
        <f t="shared" si="146"/>
        <v>0</v>
      </c>
      <c r="E416" s="67">
        <f t="shared" si="146"/>
        <v>0</v>
      </c>
      <c r="F416" s="67">
        <f t="shared" si="146"/>
        <v>0</v>
      </c>
      <c r="G416" s="67">
        <f t="shared" si="146"/>
        <v>0</v>
      </c>
      <c r="H416" s="67">
        <f t="shared" si="146"/>
        <v>100000</v>
      </c>
      <c r="I416" s="67">
        <f t="shared" si="146"/>
        <v>0</v>
      </c>
      <c r="J416" s="67">
        <f t="shared" si="146"/>
        <v>0</v>
      </c>
      <c r="K416" s="67">
        <f t="shared" si="146"/>
        <v>0</v>
      </c>
      <c r="L416" s="67">
        <f t="shared" si="146"/>
        <v>0</v>
      </c>
      <c r="M416" s="67">
        <f t="shared" si="146"/>
        <v>0</v>
      </c>
      <c r="N416" s="68">
        <f>SUM(B416:M416)</f>
        <v>100000</v>
      </c>
      <c r="O416" s="69">
        <f>SUM(N412:N415)</f>
        <v>100000</v>
      </c>
      <c r="P416" s="4"/>
      <c r="Q416" s="11"/>
      <c r="R416" s="7"/>
      <c r="S416" s="6"/>
      <c r="T416" s="55"/>
      <c r="U416" s="6"/>
      <c r="V416" s="6"/>
      <c r="W416" s="6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  <c r="O417" s="4"/>
      <c r="P417" s="4"/>
      <c r="Q417" s="11"/>
      <c r="R417" s="7"/>
      <c r="S417" s="6"/>
      <c r="T417" s="55"/>
      <c r="U417" s="6"/>
      <c r="V417" s="6"/>
      <c r="W417" s="6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ht="12.75" customHeight="1" x14ac:dyDescent="0.2">
      <c r="A418" s="4" t="s">
        <v>341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2">
        <f t="shared" ref="N418:N422" si="147">SUM(B418:M418)</f>
        <v>0</v>
      </c>
      <c r="O418" s="11"/>
      <c r="P418" s="11"/>
      <c r="Q418" s="4"/>
      <c r="R418" s="7"/>
      <c r="S418" s="6"/>
      <c r="T418" s="55"/>
      <c r="U418" s="6"/>
      <c r="V418" s="6"/>
      <c r="W418" s="6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ht="12.75" customHeight="1" x14ac:dyDescent="0.2">
      <c r="A419" s="4" t="s">
        <v>342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/>
      <c r="M419" s="4">
        <v>0</v>
      </c>
      <c r="N419" s="12">
        <f t="shared" si="147"/>
        <v>0</v>
      </c>
      <c r="O419" s="4"/>
      <c r="P419" s="4"/>
      <c r="Q419" s="4"/>
      <c r="R419" s="5"/>
      <c r="S419" s="6"/>
      <c r="T419" s="55"/>
      <c r="U419" s="6"/>
      <c r="V419" s="6"/>
      <c r="W419" s="6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ht="12.75" customHeight="1" x14ac:dyDescent="0.2">
      <c r="A420" s="4" t="s">
        <v>343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>
        <f t="shared" si="147"/>
        <v>0</v>
      </c>
      <c r="O420" s="65"/>
      <c r="P420" s="65"/>
      <c r="Q420" s="4"/>
      <c r="R420" s="7"/>
      <c r="S420" s="6"/>
      <c r="T420" s="55"/>
      <c r="U420" s="6"/>
      <c r="V420" s="6"/>
      <c r="W420" s="6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>
        <f t="shared" si="147"/>
        <v>0</v>
      </c>
      <c r="O421" s="4"/>
      <c r="P421" s="4"/>
      <c r="Q421" s="4"/>
      <c r="R421" s="7"/>
      <c r="S421" s="6"/>
      <c r="T421" s="55"/>
      <c r="U421" s="6"/>
      <c r="V421" s="6"/>
      <c r="W421" s="6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ht="12.75" customHeight="1" x14ac:dyDescent="0.2">
      <c r="A422" s="66" t="s">
        <v>344</v>
      </c>
      <c r="B422" s="67">
        <f t="shared" ref="B422:M422" si="148">SUM(B418:B421)</f>
        <v>0</v>
      </c>
      <c r="C422" s="67">
        <f t="shared" si="148"/>
        <v>0</v>
      </c>
      <c r="D422" s="67">
        <f t="shared" si="148"/>
        <v>0</v>
      </c>
      <c r="E422" s="67">
        <f t="shared" si="148"/>
        <v>0</v>
      </c>
      <c r="F422" s="67">
        <f t="shared" si="148"/>
        <v>0</v>
      </c>
      <c r="G422" s="67">
        <f t="shared" si="148"/>
        <v>0</v>
      </c>
      <c r="H422" s="67">
        <f t="shared" si="148"/>
        <v>0</v>
      </c>
      <c r="I422" s="67">
        <f t="shared" si="148"/>
        <v>0</v>
      </c>
      <c r="J422" s="67">
        <f t="shared" si="148"/>
        <v>0</v>
      </c>
      <c r="K422" s="67">
        <f t="shared" si="148"/>
        <v>0</v>
      </c>
      <c r="L422" s="67">
        <f t="shared" si="148"/>
        <v>0</v>
      </c>
      <c r="M422" s="67">
        <f t="shared" si="148"/>
        <v>0</v>
      </c>
      <c r="N422" s="68">
        <f t="shared" si="147"/>
        <v>0</v>
      </c>
      <c r="O422" s="69">
        <f>SUM(N418:N421)</f>
        <v>0</v>
      </c>
      <c r="P422" s="4"/>
      <c r="Q422" s="4"/>
      <c r="R422" s="7"/>
      <c r="S422" s="6"/>
      <c r="T422" s="55"/>
      <c r="U422" s="6"/>
      <c r="V422" s="6"/>
      <c r="W422" s="6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  <c r="O423" s="4"/>
      <c r="P423" s="4"/>
      <c r="Q423" s="7"/>
      <c r="R423" s="7"/>
      <c r="S423" s="6"/>
      <c r="T423" s="55"/>
      <c r="U423" s="6"/>
      <c r="V423" s="6"/>
      <c r="W423" s="6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ht="12.75" customHeight="1" x14ac:dyDescent="0.2">
      <c r="A424" s="4" t="s">
        <v>345</v>
      </c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  <c r="O424" s="4"/>
      <c r="P424" s="4"/>
      <c r="Q424" s="7"/>
      <c r="R424" s="7"/>
      <c r="S424" s="6"/>
      <c r="T424" s="55"/>
      <c r="U424" s="6"/>
      <c r="V424" s="6"/>
      <c r="W424" s="6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ht="12.75" customHeight="1" x14ac:dyDescent="0.2">
      <c r="A425" s="4" t="s">
        <v>346</v>
      </c>
      <c r="B425" s="4">
        <v>7083.34</v>
      </c>
      <c r="C425" s="4">
        <v>7083.34</v>
      </c>
      <c r="D425" s="4">
        <v>7083.34</v>
      </c>
      <c r="E425" s="4">
        <v>7083.34</v>
      </c>
      <c r="F425" s="4">
        <v>7083.34</v>
      </c>
      <c r="G425" s="4">
        <v>7083.34</v>
      </c>
      <c r="H425" s="4">
        <v>7083.34</v>
      </c>
      <c r="I425" s="4">
        <v>7083.34</v>
      </c>
      <c r="J425" s="4">
        <v>7083.34</v>
      </c>
      <c r="K425" s="4">
        <v>7083.34</v>
      </c>
      <c r="L425" s="4">
        <v>7083.34</v>
      </c>
      <c r="M425" s="4">
        <v>7083.34</v>
      </c>
      <c r="N425" s="12">
        <f t="shared" ref="N425:N431" si="149">SUM(B425:M425)</f>
        <v>85000.079999999973</v>
      </c>
      <c r="O425" s="4"/>
      <c r="P425" s="4"/>
      <c r="Q425" s="7"/>
      <c r="R425" s="5"/>
      <c r="S425" s="6"/>
      <c r="T425" s="55"/>
      <c r="U425" s="6"/>
      <c r="V425" s="6"/>
      <c r="W425" s="6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ht="12.75" customHeight="1" x14ac:dyDescent="0.2">
      <c r="A426" s="4" t="s">
        <v>347</v>
      </c>
      <c r="B426" s="4">
        <v>60022.92</v>
      </c>
      <c r="C426" s="4">
        <v>60022.92</v>
      </c>
      <c r="D426" s="4">
        <v>60022.92</v>
      </c>
      <c r="E426" s="4">
        <v>60022.92</v>
      </c>
      <c r="F426" s="4">
        <v>60022.92</v>
      </c>
      <c r="G426" s="4">
        <v>60022.92</v>
      </c>
      <c r="H426" s="4">
        <v>60022.92</v>
      </c>
      <c r="I426" s="4">
        <v>60022.92</v>
      </c>
      <c r="J426" s="4">
        <v>60022.92</v>
      </c>
      <c r="K426" s="4">
        <v>60022.92</v>
      </c>
      <c r="L426" s="4">
        <v>60022.92</v>
      </c>
      <c r="M426" s="4">
        <v>60022.92</v>
      </c>
      <c r="N426" s="12">
        <f t="shared" si="149"/>
        <v>720275.04</v>
      </c>
      <c r="O426" s="4"/>
      <c r="P426" s="4"/>
      <c r="Q426" s="7"/>
      <c r="R426" s="5"/>
      <c r="S426" s="6"/>
      <c r="T426" s="55"/>
      <c r="U426" s="6"/>
      <c r="V426" s="6"/>
      <c r="W426" s="6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ht="12.75" customHeight="1" x14ac:dyDescent="0.2">
      <c r="A427" s="4" t="s">
        <v>348</v>
      </c>
      <c r="B427" s="4">
        <v>5000</v>
      </c>
      <c r="C427" s="4">
        <v>5000</v>
      </c>
      <c r="D427" s="4">
        <v>5000</v>
      </c>
      <c r="E427" s="4">
        <v>5000</v>
      </c>
      <c r="F427" s="4">
        <v>5000</v>
      </c>
      <c r="G427" s="4">
        <v>5000</v>
      </c>
      <c r="H427" s="4">
        <v>5000</v>
      </c>
      <c r="I427" s="4">
        <v>5000</v>
      </c>
      <c r="J427" s="4">
        <v>5000</v>
      </c>
      <c r="K427" s="4">
        <v>5000</v>
      </c>
      <c r="L427" s="4">
        <v>5000</v>
      </c>
      <c r="M427" s="4">
        <v>5000</v>
      </c>
      <c r="N427" s="12">
        <f t="shared" si="149"/>
        <v>60000</v>
      </c>
      <c r="O427" s="4"/>
      <c r="P427" s="4"/>
      <c r="Q427" s="7"/>
      <c r="R427" s="5"/>
      <c r="S427" s="6"/>
      <c r="T427" s="55"/>
      <c r="U427" s="6"/>
      <c r="V427" s="6"/>
      <c r="W427" s="6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ht="12.75" customHeight="1" x14ac:dyDescent="0.2">
      <c r="A428" s="27" t="s">
        <v>349</v>
      </c>
      <c r="B428" s="4">
        <f t="shared" ref="B428:M428" si="150">8711.72/12</f>
        <v>725.97666666666657</v>
      </c>
      <c r="C428" s="4">
        <f t="shared" si="150"/>
        <v>725.97666666666657</v>
      </c>
      <c r="D428" s="4">
        <f t="shared" si="150"/>
        <v>725.97666666666657</v>
      </c>
      <c r="E428" s="4">
        <f t="shared" si="150"/>
        <v>725.97666666666657</v>
      </c>
      <c r="F428" s="4">
        <f t="shared" si="150"/>
        <v>725.97666666666657</v>
      </c>
      <c r="G428" s="4">
        <f t="shared" si="150"/>
        <v>725.97666666666657</v>
      </c>
      <c r="H428" s="4">
        <f t="shared" si="150"/>
        <v>725.97666666666657</v>
      </c>
      <c r="I428" s="4">
        <f t="shared" si="150"/>
        <v>725.97666666666657</v>
      </c>
      <c r="J428" s="4">
        <f t="shared" si="150"/>
        <v>725.97666666666657</v>
      </c>
      <c r="K428" s="4">
        <f t="shared" si="150"/>
        <v>725.97666666666657</v>
      </c>
      <c r="L428" s="4">
        <f t="shared" si="150"/>
        <v>725.97666666666657</v>
      </c>
      <c r="M428" s="4">
        <f t="shared" si="150"/>
        <v>725.97666666666657</v>
      </c>
      <c r="N428" s="12">
        <f t="shared" si="149"/>
        <v>8711.7199999999993</v>
      </c>
      <c r="O428" s="4"/>
      <c r="P428" s="4"/>
      <c r="Q428" s="7"/>
      <c r="R428" s="5"/>
      <c r="S428" s="6"/>
      <c r="T428" s="55"/>
      <c r="U428" s="6"/>
      <c r="V428" s="6"/>
      <c r="W428" s="6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ht="12.75" customHeight="1" x14ac:dyDescent="0.2">
      <c r="A429" s="27" t="s">
        <v>350</v>
      </c>
      <c r="B429" s="4">
        <f t="shared" ref="B429:M429" si="151">70000/12</f>
        <v>5833.333333333333</v>
      </c>
      <c r="C429" s="4">
        <f t="shared" si="151"/>
        <v>5833.333333333333</v>
      </c>
      <c r="D429" s="4">
        <f t="shared" si="151"/>
        <v>5833.333333333333</v>
      </c>
      <c r="E429" s="4">
        <f t="shared" si="151"/>
        <v>5833.333333333333</v>
      </c>
      <c r="F429" s="4">
        <f t="shared" si="151"/>
        <v>5833.333333333333</v>
      </c>
      <c r="G429" s="4">
        <f t="shared" si="151"/>
        <v>5833.333333333333</v>
      </c>
      <c r="H429" s="4">
        <f t="shared" si="151"/>
        <v>5833.333333333333</v>
      </c>
      <c r="I429" s="4">
        <f t="shared" si="151"/>
        <v>5833.333333333333</v>
      </c>
      <c r="J429" s="4">
        <f t="shared" si="151"/>
        <v>5833.333333333333</v>
      </c>
      <c r="K429" s="4">
        <f t="shared" si="151"/>
        <v>5833.333333333333</v>
      </c>
      <c r="L429" s="4">
        <f t="shared" si="151"/>
        <v>5833.333333333333</v>
      </c>
      <c r="M429" s="4">
        <f t="shared" si="151"/>
        <v>5833.333333333333</v>
      </c>
      <c r="N429" s="12">
        <f t="shared" si="149"/>
        <v>70000.000000000015</v>
      </c>
      <c r="O429" s="4"/>
      <c r="P429" s="4"/>
      <c r="Q429" s="7"/>
      <c r="R429" s="5"/>
      <c r="S429" s="6"/>
      <c r="T429" s="55"/>
      <c r="U429" s="6"/>
      <c r="V429" s="6"/>
      <c r="W429" s="6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ht="12.75" customHeight="1" x14ac:dyDescent="0.2">
      <c r="A430" s="4"/>
      <c r="B430" s="4">
        <f>+R430</f>
        <v>0</v>
      </c>
      <c r="C430" s="4">
        <f>+Q430</f>
        <v>0</v>
      </c>
      <c r="D430" s="4">
        <f>+Q430</f>
        <v>0</v>
      </c>
      <c r="E430" s="4">
        <f>+Q430</f>
        <v>0</v>
      </c>
      <c r="F430" s="4">
        <f>+Q430</f>
        <v>0</v>
      </c>
      <c r="G430" s="4">
        <f t="shared" ref="G430:H430" si="152">+Q430</f>
        <v>0</v>
      </c>
      <c r="H430" s="4">
        <f t="shared" si="152"/>
        <v>0</v>
      </c>
      <c r="I430" s="4">
        <f>+R430</f>
        <v>0</v>
      </c>
      <c r="J430" s="4">
        <f>+R430</f>
        <v>0</v>
      </c>
      <c r="K430" s="4">
        <f>+R430</f>
        <v>0</v>
      </c>
      <c r="L430" s="4">
        <f>+R430</f>
        <v>0</v>
      </c>
      <c r="M430" s="4">
        <f>+R430</f>
        <v>0</v>
      </c>
      <c r="N430" s="12">
        <f t="shared" si="149"/>
        <v>0</v>
      </c>
      <c r="O430" s="4"/>
      <c r="P430" s="4"/>
      <c r="Q430" s="7"/>
      <c r="R430" s="5"/>
      <c r="S430" s="6"/>
      <c r="T430" s="55"/>
      <c r="U430" s="6"/>
      <c r="V430" s="6"/>
      <c r="W430" s="6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1:35" ht="12.75" customHeight="1" x14ac:dyDescent="0.2">
      <c r="A431" s="66" t="s">
        <v>351</v>
      </c>
      <c r="B431" s="67">
        <f t="shared" ref="B431:M431" si="153">SUM(B424:B430)</f>
        <v>78665.569999999992</v>
      </c>
      <c r="C431" s="67">
        <f t="shared" si="153"/>
        <v>78665.569999999992</v>
      </c>
      <c r="D431" s="67">
        <f t="shared" si="153"/>
        <v>78665.569999999992</v>
      </c>
      <c r="E431" s="67">
        <f t="shared" si="153"/>
        <v>78665.569999999992</v>
      </c>
      <c r="F431" s="67">
        <f t="shared" si="153"/>
        <v>78665.569999999992</v>
      </c>
      <c r="G431" s="67">
        <f t="shared" si="153"/>
        <v>78665.569999999992</v>
      </c>
      <c r="H431" s="67">
        <f t="shared" si="153"/>
        <v>78665.569999999992</v>
      </c>
      <c r="I431" s="67">
        <f t="shared" si="153"/>
        <v>78665.569999999992</v>
      </c>
      <c r="J431" s="67">
        <f t="shared" si="153"/>
        <v>78665.569999999992</v>
      </c>
      <c r="K431" s="67">
        <f t="shared" si="153"/>
        <v>78665.569999999992</v>
      </c>
      <c r="L431" s="67">
        <f t="shared" si="153"/>
        <v>78665.569999999992</v>
      </c>
      <c r="M431" s="67">
        <f t="shared" si="153"/>
        <v>78665.569999999992</v>
      </c>
      <c r="N431" s="68">
        <f t="shared" si="149"/>
        <v>943986.83999999973</v>
      </c>
      <c r="O431" s="69">
        <f>SUM(N424:N430)</f>
        <v>943986.84</v>
      </c>
      <c r="P431" s="4"/>
      <c r="Q431" s="7"/>
      <c r="R431" s="7"/>
      <c r="S431" s="6"/>
      <c r="T431" s="55"/>
      <c r="U431" s="6"/>
      <c r="V431" s="6"/>
      <c r="W431" s="6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1:35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4"/>
      <c r="P432" s="4"/>
      <c r="Q432" s="7"/>
      <c r="R432" s="7"/>
      <c r="S432" s="6"/>
      <c r="T432" s="55"/>
      <c r="U432" s="6"/>
      <c r="V432" s="6"/>
      <c r="W432" s="6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1:35" ht="12.75" customHeight="1" x14ac:dyDescent="0.2">
      <c r="A433" s="14" t="s">
        <v>352</v>
      </c>
      <c r="B433" s="14">
        <f t="shared" ref="B433:M433" si="154">B390+B356+B304+B261+B225+B160+B123+B190+B416+B422+B431+B410</f>
        <v>480638.8633333334</v>
      </c>
      <c r="C433" s="14">
        <f t="shared" si="154"/>
        <v>537287.8633333334</v>
      </c>
      <c r="D433" s="14">
        <f t="shared" si="154"/>
        <v>505954.52333333337</v>
      </c>
      <c r="E433" s="14">
        <f t="shared" si="154"/>
        <v>487754.52333333337</v>
      </c>
      <c r="F433" s="14">
        <f t="shared" si="154"/>
        <v>488854.52333333337</v>
      </c>
      <c r="G433" s="14">
        <f t="shared" si="154"/>
        <v>519554.52333333337</v>
      </c>
      <c r="H433" s="14">
        <f t="shared" si="154"/>
        <v>591794.52333333332</v>
      </c>
      <c r="I433" s="14">
        <f t="shared" si="154"/>
        <v>489204.52333333337</v>
      </c>
      <c r="J433" s="14">
        <f t="shared" si="154"/>
        <v>490304.52333333337</v>
      </c>
      <c r="K433" s="14">
        <f t="shared" si="154"/>
        <v>493104.52333333337</v>
      </c>
      <c r="L433" s="14">
        <f t="shared" si="154"/>
        <v>491474.52333333337</v>
      </c>
      <c r="M433" s="14">
        <f t="shared" si="154"/>
        <v>506164.52333333337</v>
      </c>
      <c r="N433" s="15">
        <f>SUM(B433:M433)</f>
        <v>6082091.9600000009</v>
      </c>
      <c r="O433" s="11">
        <f>O390+O356+O304+O261+O225+O190++O160++O123+O416+O422+O431+O410</f>
        <v>6082091.959999999</v>
      </c>
      <c r="P433" s="11"/>
      <c r="Q433" s="7"/>
      <c r="R433" s="7"/>
      <c r="S433" s="6"/>
      <c r="T433" s="11"/>
      <c r="U433" s="6"/>
      <c r="V433" s="6"/>
      <c r="W433" s="6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1:35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4"/>
      <c r="P434" s="4"/>
      <c r="Q434" s="7"/>
      <c r="R434" s="7"/>
      <c r="S434" s="6"/>
      <c r="T434" s="55"/>
      <c r="U434" s="6"/>
      <c r="V434" s="6"/>
      <c r="W434" s="6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1:35" ht="12.75" customHeight="1" x14ac:dyDescent="0.2">
      <c r="A435" s="11" t="s">
        <v>353</v>
      </c>
      <c r="B435" s="11">
        <f t="shared" ref="B435:M435" si="155">B77-B433</f>
        <v>149832.02666666673</v>
      </c>
      <c r="C435" s="11">
        <f t="shared" si="155"/>
        <v>-51301.833333333372</v>
      </c>
      <c r="D435" s="11">
        <f t="shared" si="155"/>
        <v>42674.90666666656</v>
      </c>
      <c r="E435" s="11">
        <f t="shared" si="155"/>
        <v>-1518.4933333333465</v>
      </c>
      <c r="F435" s="11">
        <f t="shared" si="155"/>
        <v>-2963.1633333333884</v>
      </c>
      <c r="G435" s="11">
        <f t="shared" si="155"/>
        <v>-33318.493333333347</v>
      </c>
      <c r="H435" s="11">
        <f t="shared" si="155"/>
        <v>-1403.1633333333302</v>
      </c>
      <c r="I435" s="11">
        <f t="shared" si="155"/>
        <v>-12968.493333333347</v>
      </c>
      <c r="J435" s="11">
        <f t="shared" si="155"/>
        <v>32981.506666666653</v>
      </c>
      <c r="K435" s="11">
        <f t="shared" si="155"/>
        <v>-6713.1633333333884</v>
      </c>
      <c r="L435" s="11">
        <f t="shared" si="155"/>
        <v>56761.506666666653</v>
      </c>
      <c r="M435" s="11">
        <f t="shared" si="155"/>
        <v>-36228.493333333347</v>
      </c>
      <c r="N435" s="10">
        <f>SUM(B435:M435)</f>
        <v>135834.64999999973</v>
      </c>
      <c r="O435" s="11">
        <f>O77-O433</f>
        <v>135834.65000000224</v>
      </c>
      <c r="P435" s="11"/>
      <c r="Q435" s="7"/>
      <c r="R435" s="7"/>
      <c r="S435" s="6"/>
      <c r="T435" s="55"/>
      <c r="U435" s="6"/>
      <c r="V435" s="6"/>
      <c r="W435" s="6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1:35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  <c r="O436" s="4"/>
      <c r="P436" s="4"/>
      <c r="Q436" s="7"/>
      <c r="R436" s="7"/>
      <c r="S436" s="6"/>
      <c r="T436" s="55"/>
      <c r="U436" s="6"/>
      <c r="V436" s="6"/>
      <c r="W436" s="6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1:35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0"/>
      <c r="O437" s="7"/>
      <c r="P437" s="7"/>
      <c r="Q437" s="7"/>
      <c r="R437" s="7"/>
      <c r="S437" s="55"/>
      <c r="T437" s="55"/>
      <c r="U437" s="55"/>
      <c r="V437" s="55"/>
      <c r="W437" s="55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1:35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0"/>
      <c r="O438" s="7"/>
      <c r="P438" s="7"/>
      <c r="Q438" s="7"/>
      <c r="R438" s="7"/>
      <c r="S438" s="55"/>
      <c r="T438" s="55"/>
      <c r="U438" s="55"/>
      <c r="V438" s="55"/>
      <c r="W438" s="55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1:35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0"/>
      <c r="O439" s="7"/>
      <c r="P439" s="7"/>
      <c r="Q439" s="7"/>
      <c r="R439" s="7"/>
      <c r="S439" s="55"/>
      <c r="T439" s="55"/>
      <c r="U439" s="55"/>
      <c r="V439" s="55"/>
      <c r="W439" s="55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1:35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0"/>
      <c r="O440" s="7"/>
      <c r="P440" s="7"/>
      <c r="Q440" s="7"/>
      <c r="R440" s="7"/>
      <c r="S440" s="55"/>
      <c r="T440" s="55"/>
      <c r="U440" s="55"/>
      <c r="V440" s="55"/>
      <c r="W440" s="55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1:35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0"/>
      <c r="O441" s="7"/>
      <c r="P441" s="7"/>
      <c r="Q441" s="7"/>
      <c r="R441" s="7"/>
      <c r="S441" s="55"/>
      <c r="T441" s="55"/>
      <c r="U441" s="55"/>
      <c r="V441" s="55"/>
      <c r="W441" s="55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1:35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0"/>
      <c r="O442" s="7"/>
      <c r="P442" s="7"/>
      <c r="Q442" s="7"/>
      <c r="R442" s="7"/>
      <c r="S442" s="55"/>
      <c r="T442" s="55"/>
      <c r="U442" s="55"/>
      <c r="V442" s="55"/>
      <c r="W442" s="55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1:35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0"/>
      <c r="O443" s="7"/>
      <c r="P443" s="7"/>
      <c r="Q443" s="7"/>
      <c r="R443" s="7"/>
      <c r="S443" s="55"/>
      <c r="T443" s="55"/>
      <c r="U443" s="55"/>
      <c r="V443" s="55"/>
      <c r="W443" s="55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1:35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0"/>
      <c r="O444" s="7"/>
      <c r="P444" s="7"/>
      <c r="Q444" s="7"/>
      <c r="R444" s="7"/>
      <c r="S444" s="55"/>
      <c r="T444" s="55"/>
      <c r="U444" s="55"/>
      <c r="V444" s="55"/>
      <c r="W444" s="55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1:35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0"/>
      <c r="O445" s="7"/>
      <c r="P445" s="7"/>
      <c r="Q445" s="7"/>
      <c r="R445" s="7"/>
      <c r="S445" s="55"/>
      <c r="T445" s="55"/>
      <c r="U445" s="55"/>
      <c r="V445" s="55"/>
      <c r="W445" s="55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1:35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0"/>
      <c r="O446" s="7"/>
      <c r="P446" s="7"/>
      <c r="Q446" s="7"/>
      <c r="R446" s="7"/>
      <c r="S446" s="55"/>
      <c r="T446" s="55"/>
      <c r="U446" s="55"/>
      <c r="V446" s="55"/>
      <c r="W446" s="55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1:35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0"/>
      <c r="O447" s="7"/>
      <c r="P447" s="7"/>
      <c r="Q447" s="7"/>
      <c r="R447" s="7"/>
      <c r="S447" s="55"/>
      <c r="T447" s="55"/>
      <c r="U447" s="55"/>
      <c r="V447" s="55"/>
      <c r="W447" s="55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1:35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0"/>
      <c r="O448" s="7"/>
      <c r="P448" s="7"/>
      <c r="Q448" s="7"/>
      <c r="R448" s="7"/>
      <c r="S448" s="55"/>
      <c r="T448" s="55"/>
      <c r="U448" s="55"/>
      <c r="V448" s="55"/>
      <c r="W448" s="55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1:35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0"/>
      <c r="O449" s="7"/>
      <c r="P449" s="7"/>
      <c r="Q449" s="7"/>
      <c r="R449" s="7"/>
      <c r="S449" s="55"/>
      <c r="T449" s="55"/>
      <c r="U449" s="55"/>
      <c r="V449" s="55"/>
      <c r="W449" s="55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1:35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0"/>
      <c r="O450" s="7"/>
      <c r="P450" s="7"/>
      <c r="Q450" s="7"/>
      <c r="R450" s="7"/>
      <c r="S450" s="55"/>
      <c r="T450" s="55"/>
      <c r="U450" s="55"/>
      <c r="V450" s="55"/>
      <c r="W450" s="55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1:35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0"/>
      <c r="O451" s="7"/>
      <c r="P451" s="7"/>
      <c r="Q451" s="7"/>
      <c r="R451" s="7"/>
      <c r="S451" s="55"/>
      <c r="T451" s="55"/>
      <c r="U451" s="55"/>
      <c r="V451" s="55"/>
      <c r="W451" s="55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1:35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0"/>
      <c r="O452" s="7"/>
      <c r="P452" s="7"/>
      <c r="Q452" s="7"/>
      <c r="R452" s="7"/>
      <c r="S452" s="55"/>
      <c r="T452" s="55"/>
      <c r="U452" s="55"/>
      <c r="V452" s="55"/>
      <c r="W452" s="55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1:35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0"/>
      <c r="O453" s="7"/>
      <c r="P453" s="7"/>
      <c r="Q453" s="7"/>
      <c r="R453" s="7"/>
      <c r="S453" s="55"/>
      <c r="T453" s="55"/>
      <c r="U453" s="55"/>
      <c r="V453" s="55"/>
      <c r="W453" s="55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1:35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0"/>
      <c r="O454" s="7"/>
      <c r="P454" s="7"/>
      <c r="Q454" s="7"/>
      <c r="R454" s="7"/>
      <c r="S454" s="55"/>
      <c r="T454" s="55"/>
      <c r="U454" s="55"/>
      <c r="V454" s="55"/>
      <c r="W454" s="55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1:35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0"/>
      <c r="O455" s="7"/>
      <c r="P455" s="7"/>
      <c r="Q455" s="7"/>
      <c r="R455" s="7"/>
      <c r="S455" s="55"/>
      <c r="T455" s="55"/>
      <c r="U455" s="55"/>
      <c r="V455" s="55"/>
      <c r="W455" s="55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1:35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0"/>
      <c r="O456" s="7"/>
      <c r="P456" s="7"/>
      <c r="Q456" s="7"/>
      <c r="R456" s="7"/>
      <c r="S456" s="55"/>
      <c r="T456" s="55"/>
      <c r="U456" s="55"/>
      <c r="V456" s="55"/>
      <c r="W456" s="55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1:35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0"/>
      <c r="O457" s="7"/>
      <c r="P457" s="7"/>
      <c r="Q457" s="7"/>
      <c r="R457" s="7"/>
      <c r="S457" s="55"/>
      <c r="T457" s="55"/>
      <c r="U457" s="55"/>
      <c r="V457" s="55"/>
      <c r="W457" s="55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1:35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0"/>
      <c r="O458" s="7"/>
      <c r="P458" s="7"/>
      <c r="Q458" s="7"/>
      <c r="R458" s="7"/>
      <c r="S458" s="55"/>
      <c r="T458" s="55"/>
      <c r="U458" s="55"/>
      <c r="V458" s="55"/>
      <c r="W458" s="55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1:35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0"/>
      <c r="O459" s="7"/>
      <c r="P459" s="7"/>
      <c r="Q459" s="7"/>
      <c r="R459" s="7"/>
      <c r="S459" s="55"/>
      <c r="T459" s="55"/>
      <c r="U459" s="55"/>
      <c r="V459" s="55"/>
      <c r="W459" s="55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1:35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0"/>
      <c r="O460" s="7"/>
      <c r="P460" s="7"/>
      <c r="Q460" s="7"/>
      <c r="R460" s="7"/>
      <c r="S460" s="55"/>
      <c r="T460" s="55"/>
      <c r="U460" s="55"/>
      <c r="V460" s="55"/>
      <c r="W460" s="55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1:35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0"/>
      <c r="O461" s="7"/>
      <c r="P461" s="7"/>
      <c r="Q461" s="7"/>
      <c r="R461" s="7"/>
      <c r="S461" s="55"/>
      <c r="T461" s="55"/>
      <c r="U461" s="55"/>
      <c r="V461" s="55"/>
      <c r="W461" s="55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1:35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0"/>
      <c r="O462" s="7"/>
      <c r="P462" s="7"/>
      <c r="Q462" s="7"/>
      <c r="R462" s="7"/>
      <c r="S462" s="55"/>
      <c r="T462" s="55"/>
      <c r="U462" s="55"/>
      <c r="V462" s="55"/>
      <c r="W462" s="55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1:35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0"/>
      <c r="O463" s="7"/>
      <c r="P463" s="7"/>
      <c r="Q463" s="7"/>
      <c r="R463" s="7"/>
      <c r="S463" s="55"/>
      <c r="T463" s="55"/>
      <c r="U463" s="55"/>
      <c r="V463" s="55"/>
      <c r="W463" s="55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1:35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0"/>
      <c r="O464" s="7"/>
      <c r="P464" s="7"/>
      <c r="Q464" s="7"/>
      <c r="R464" s="7"/>
      <c r="S464" s="55"/>
      <c r="T464" s="55"/>
      <c r="U464" s="55"/>
      <c r="V464" s="55"/>
      <c r="W464" s="55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1:35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0"/>
      <c r="O465" s="7"/>
      <c r="P465" s="7"/>
      <c r="Q465" s="7"/>
      <c r="R465" s="7"/>
      <c r="S465" s="55"/>
      <c r="T465" s="55"/>
      <c r="U465" s="55"/>
      <c r="V465" s="55"/>
      <c r="W465" s="55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1:35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0"/>
      <c r="O466" s="7"/>
      <c r="P466" s="7"/>
      <c r="Q466" s="7"/>
      <c r="R466" s="7"/>
      <c r="S466" s="55"/>
      <c r="T466" s="55"/>
      <c r="U466" s="55"/>
      <c r="V466" s="55"/>
      <c r="W466" s="55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1:35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0"/>
      <c r="O467" s="7"/>
      <c r="P467" s="7"/>
      <c r="Q467" s="7"/>
      <c r="R467" s="7"/>
      <c r="S467" s="55"/>
      <c r="T467" s="55"/>
      <c r="U467" s="55"/>
      <c r="V467" s="55"/>
      <c r="W467" s="55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1:35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0"/>
      <c r="O468" s="7"/>
      <c r="P468" s="7"/>
      <c r="Q468" s="7"/>
      <c r="R468" s="7"/>
      <c r="S468" s="55"/>
      <c r="T468" s="55"/>
      <c r="U468" s="55"/>
      <c r="V468" s="55"/>
      <c r="W468" s="55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1:35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0"/>
      <c r="O469" s="7"/>
      <c r="P469" s="7"/>
      <c r="Q469" s="7"/>
      <c r="R469" s="7"/>
      <c r="S469" s="55"/>
      <c r="T469" s="55"/>
      <c r="U469" s="55"/>
      <c r="V469" s="55"/>
      <c r="W469" s="55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1:35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0"/>
      <c r="O470" s="7"/>
      <c r="P470" s="7"/>
      <c r="Q470" s="7"/>
      <c r="R470" s="7"/>
      <c r="S470" s="55"/>
      <c r="T470" s="55"/>
      <c r="U470" s="55"/>
      <c r="V470" s="55"/>
      <c r="W470" s="55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1:35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0"/>
      <c r="O471" s="7"/>
      <c r="P471" s="7"/>
      <c r="Q471" s="7"/>
      <c r="R471" s="7"/>
      <c r="S471" s="55"/>
      <c r="T471" s="55"/>
      <c r="U471" s="55"/>
      <c r="V471" s="55"/>
      <c r="W471" s="55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1:35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0"/>
      <c r="O472" s="7"/>
      <c r="P472" s="7"/>
      <c r="Q472" s="7"/>
      <c r="R472" s="7"/>
      <c r="S472" s="55"/>
      <c r="T472" s="55"/>
      <c r="U472" s="55"/>
      <c r="V472" s="55"/>
      <c r="W472" s="55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1:35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0"/>
      <c r="O473" s="7"/>
      <c r="P473" s="7"/>
      <c r="Q473" s="7"/>
      <c r="R473" s="7"/>
      <c r="S473" s="55"/>
      <c r="T473" s="55"/>
      <c r="U473" s="55"/>
      <c r="V473" s="55"/>
      <c r="W473" s="55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1:35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0"/>
      <c r="O474" s="7"/>
      <c r="P474" s="7"/>
      <c r="Q474" s="7"/>
      <c r="R474" s="7"/>
      <c r="S474" s="55"/>
      <c r="T474" s="55"/>
      <c r="U474" s="55"/>
      <c r="V474" s="55"/>
      <c r="W474" s="55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1:35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0"/>
      <c r="O475" s="7"/>
      <c r="P475" s="7"/>
      <c r="Q475" s="7"/>
      <c r="R475" s="7"/>
      <c r="S475" s="55"/>
      <c r="T475" s="55"/>
      <c r="U475" s="55"/>
      <c r="V475" s="55"/>
      <c r="W475" s="55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1:35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0"/>
      <c r="O476" s="7"/>
      <c r="P476" s="7"/>
      <c r="Q476" s="7"/>
      <c r="R476" s="7"/>
      <c r="S476" s="55"/>
      <c r="T476" s="55"/>
      <c r="U476" s="55"/>
      <c r="V476" s="55"/>
      <c r="W476" s="55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1:35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0"/>
      <c r="O477" s="7"/>
      <c r="P477" s="7"/>
      <c r="Q477" s="7"/>
      <c r="R477" s="7"/>
      <c r="S477" s="55"/>
      <c r="T477" s="55"/>
      <c r="U477" s="55"/>
      <c r="V477" s="55"/>
      <c r="W477" s="55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1:35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0"/>
      <c r="O478" s="7"/>
      <c r="P478" s="7"/>
      <c r="Q478" s="7"/>
      <c r="R478" s="7"/>
      <c r="S478" s="55"/>
      <c r="T478" s="55"/>
      <c r="U478" s="55"/>
      <c r="V478" s="55"/>
      <c r="W478" s="55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1:35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0"/>
      <c r="O479" s="7"/>
      <c r="P479" s="7"/>
      <c r="Q479" s="7"/>
      <c r="R479" s="7"/>
      <c r="S479" s="55"/>
      <c r="T479" s="55"/>
      <c r="U479" s="55"/>
      <c r="V479" s="55"/>
      <c r="W479" s="55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1:35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0"/>
      <c r="O480" s="7"/>
      <c r="P480" s="7"/>
      <c r="Q480" s="7"/>
      <c r="R480" s="7"/>
      <c r="S480" s="55"/>
      <c r="T480" s="55"/>
      <c r="U480" s="55"/>
      <c r="V480" s="55"/>
      <c r="W480" s="55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1:35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0"/>
      <c r="O481" s="7"/>
      <c r="P481" s="7"/>
      <c r="Q481" s="7"/>
      <c r="R481" s="7"/>
      <c r="S481" s="55"/>
      <c r="T481" s="55"/>
      <c r="U481" s="55"/>
      <c r="V481" s="55"/>
      <c r="W481" s="55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1:35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0"/>
      <c r="O482" s="7"/>
      <c r="P482" s="7"/>
      <c r="Q482" s="7"/>
      <c r="R482" s="7"/>
      <c r="S482" s="55"/>
      <c r="T482" s="55"/>
      <c r="U482" s="55"/>
      <c r="V482" s="55"/>
      <c r="W482" s="55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1:35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0"/>
      <c r="O483" s="7"/>
      <c r="P483" s="7"/>
      <c r="Q483" s="7"/>
      <c r="R483" s="7"/>
      <c r="S483" s="55"/>
      <c r="T483" s="55"/>
      <c r="U483" s="55"/>
      <c r="V483" s="55"/>
      <c r="W483" s="55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1:35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0"/>
      <c r="O484" s="7"/>
      <c r="P484" s="7"/>
      <c r="Q484" s="7"/>
      <c r="R484" s="7"/>
      <c r="S484" s="55"/>
      <c r="T484" s="55"/>
      <c r="U484" s="55"/>
      <c r="V484" s="55"/>
      <c r="W484" s="55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1:35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0"/>
      <c r="O485" s="7"/>
      <c r="P485" s="7"/>
      <c r="Q485" s="7"/>
      <c r="R485" s="7"/>
      <c r="S485" s="55"/>
      <c r="T485" s="55"/>
      <c r="U485" s="55"/>
      <c r="V485" s="55"/>
      <c r="W485" s="55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1:35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0"/>
      <c r="O486" s="7"/>
      <c r="P486" s="7"/>
      <c r="Q486" s="7"/>
      <c r="R486" s="7"/>
      <c r="S486" s="55"/>
      <c r="T486" s="55"/>
      <c r="U486" s="55"/>
      <c r="V486" s="55"/>
      <c r="W486" s="55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1:35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0"/>
      <c r="O487" s="7"/>
      <c r="P487" s="7"/>
      <c r="Q487" s="7"/>
      <c r="R487" s="7"/>
      <c r="S487" s="55"/>
      <c r="T487" s="55"/>
      <c r="U487" s="55"/>
      <c r="V487" s="55"/>
      <c r="W487" s="55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1:35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0"/>
      <c r="O488" s="7"/>
      <c r="P488" s="7"/>
      <c r="Q488" s="7"/>
      <c r="R488" s="7"/>
      <c r="S488" s="55"/>
      <c r="T488" s="55"/>
      <c r="U488" s="55"/>
      <c r="V488" s="55"/>
      <c r="W488" s="55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1:35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0"/>
      <c r="O489" s="7"/>
      <c r="P489" s="7"/>
      <c r="Q489" s="7"/>
      <c r="R489" s="7"/>
      <c r="S489" s="55"/>
      <c r="T489" s="55"/>
      <c r="U489" s="55"/>
      <c r="V489" s="55"/>
      <c r="W489" s="55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1:35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0"/>
      <c r="O490" s="7"/>
      <c r="P490" s="7"/>
      <c r="Q490" s="7"/>
      <c r="R490" s="7"/>
      <c r="S490" s="55"/>
      <c r="T490" s="55"/>
      <c r="U490" s="55"/>
      <c r="V490" s="55"/>
      <c r="W490" s="55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1:35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0"/>
      <c r="O491" s="7"/>
      <c r="P491" s="7"/>
      <c r="Q491" s="7"/>
      <c r="R491" s="7"/>
      <c r="S491" s="55"/>
      <c r="T491" s="55"/>
      <c r="U491" s="55"/>
      <c r="V491" s="55"/>
      <c r="W491" s="55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1:35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0"/>
      <c r="O492" s="7"/>
      <c r="P492" s="7"/>
      <c r="Q492" s="7"/>
      <c r="R492" s="7"/>
      <c r="S492" s="55"/>
      <c r="T492" s="55"/>
      <c r="U492" s="55"/>
      <c r="V492" s="55"/>
      <c r="W492" s="55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1:35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0"/>
      <c r="O493" s="7"/>
      <c r="P493" s="7"/>
      <c r="Q493" s="7"/>
      <c r="R493" s="7"/>
      <c r="S493" s="55"/>
      <c r="T493" s="55"/>
      <c r="U493" s="55"/>
      <c r="V493" s="55"/>
      <c r="W493" s="55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1:35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0"/>
      <c r="O494" s="7"/>
      <c r="P494" s="7"/>
      <c r="Q494" s="7"/>
      <c r="R494" s="7"/>
      <c r="S494" s="55"/>
      <c r="T494" s="55"/>
      <c r="U494" s="55"/>
      <c r="V494" s="55"/>
      <c r="W494" s="55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1:35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20"/>
      <c r="O495" s="7"/>
      <c r="P495" s="7"/>
      <c r="Q495" s="7"/>
      <c r="R495" s="7"/>
      <c r="S495" s="55"/>
      <c r="T495" s="55"/>
      <c r="U495" s="55"/>
      <c r="V495" s="55"/>
      <c r="W495" s="55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1:35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20"/>
      <c r="O496" s="7"/>
      <c r="P496" s="7"/>
      <c r="Q496" s="7"/>
      <c r="R496" s="7"/>
      <c r="S496" s="55"/>
      <c r="T496" s="55"/>
      <c r="U496" s="55"/>
      <c r="V496" s="55"/>
      <c r="W496" s="55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1:35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20"/>
      <c r="O497" s="7"/>
      <c r="P497" s="7"/>
      <c r="Q497" s="7"/>
      <c r="R497" s="7"/>
      <c r="S497" s="55"/>
      <c r="T497" s="55"/>
      <c r="U497" s="55"/>
      <c r="V497" s="55"/>
      <c r="W497" s="55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1:35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20"/>
      <c r="O498" s="7"/>
      <c r="P498" s="7"/>
      <c r="Q498" s="7"/>
      <c r="R498" s="7"/>
      <c r="S498" s="55"/>
      <c r="T498" s="55"/>
      <c r="U498" s="55"/>
      <c r="V498" s="55"/>
      <c r="W498" s="55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1:35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20"/>
      <c r="O499" s="7"/>
      <c r="P499" s="7"/>
      <c r="Q499" s="7"/>
      <c r="R499" s="7"/>
      <c r="S499" s="55"/>
      <c r="T499" s="55"/>
      <c r="U499" s="55"/>
      <c r="V499" s="55"/>
      <c r="W499" s="55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1:35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20"/>
      <c r="O500" s="7"/>
      <c r="P500" s="7"/>
      <c r="Q500" s="7"/>
      <c r="R500" s="7"/>
      <c r="S500" s="55"/>
      <c r="T500" s="55"/>
      <c r="U500" s="55"/>
      <c r="V500" s="55"/>
      <c r="W500" s="55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1:35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20"/>
      <c r="O501" s="7"/>
      <c r="P501" s="7"/>
      <c r="Q501" s="7"/>
      <c r="R501" s="7"/>
      <c r="S501" s="55"/>
      <c r="T501" s="55"/>
      <c r="U501" s="55"/>
      <c r="V501" s="55"/>
      <c r="W501" s="55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1:35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20"/>
      <c r="O502" s="7"/>
      <c r="P502" s="7"/>
      <c r="Q502" s="7"/>
      <c r="R502" s="7"/>
      <c r="S502" s="55"/>
      <c r="T502" s="55"/>
      <c r="U502" s="55"/>
      <c r="V502" s="55"/>
      <c r="W502" s="55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1:35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20"/>
      <c r="O503" s="7"/>
      <c r="P503" s="7"/>
      <c r="Q503" s="7"/>
      <c r="R503" s="7"/>
      <c r="S503" s="55"/>
      <c r="T503" s="55"/>
      <c r="U503" s="55"/>
      <c r="V503" s="55"/>
      <c r="W503" s="55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1:35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20"/>
      <c r="O504" s="7"/>
      <c r="P504" s="7"/>
      <c r="Q504" s="7"/>
      <c r="R504" s="7"/>
      <c r="S504" s="55"/>
      <c r="T504" s="55"/>
      <c r="U504" s="55"/>
      <c r="V504" s="55"/>
      <c r="W504" s="55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1:35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20"/>
      <c r="O505" s="7"/>
      <c r="P505" s="7"/>
      <c r="Q505" s="7"/>
      <c r="R505" s="7"/>
      <c r="S505" s="55"/>
      <c r="T505" s="55"/>
      <c r="U505" s="55"/>
      <c r="V505" s="55"/>
      <c r="W505" s="55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1:35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20"/>
      <c r="O506" s="7"/>
      <c r="P506" s="7"/>
      <c r="Q506" s="7"/>
      <c r="R506" s="7"/>
      <c r="S506" s="55"/>
      <c r="T506" s="55"/>
      <c r="U506" s="55"/>
      <c r="V506" s="55"/>
      <c r="W506" s="55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1:35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20"/>
      <c r="O507" s="7"/>
      <c r="P507" s="7"/>
      <c r="Q507" s="7"/>
      <c r="R507" s="7"/>
      <c r="S507" s="55"/>
      <c r="T507" s="55"/>
      <c r="U507" s="55"/>
      <c r="V507" s="55"/>
      <c r="W507" s="55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1:35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20"/>
      <c r="O508" s="7"/>
      <c r="P508" s="7"/>
      <c r="Q508" s="7"/>
      <c r="R508" s="7"/>
      <c r="S508" s="55"/>
      <c r="T508" s="55"/>
      <c r="U508" s="55"/>
      <c r="V508" s="55"/>
      <c r="W508" s="55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1:35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20"/>
      <c r="O509" s="7"/>
      <c r="P509" s="7"/>
      <c r="Q509" s="7"/>
      <c r="R509" s="7"/>
      <c r="S509" s="55"/>
      <c r="T509" s="55"/>
      <c r="U509" s="55"/>
      <c r="V509" s="55"/>
      <c r="W509" s="55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1:35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20"/>
      <c r="O510" s="7"/>
      <c r="P510" s="7"/>
      <c r="Q510" s="7"/>
      <c r="R510" s="7"/>
      <c r="S510" s="55"/>
      <c r="T510" s="55"/>
      <c r="U510" s="55"/>
      <c r="V510" s="55"/>
      <c r="W510" s="55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1:35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20"/>
      <c r="O511" s="7"/>
      <c r="P511" s="7"/>
      <c r="Q511" s="7"/>
      <c r="R511" s="7"/>
      <c r="S511" s="55"/>
      <c r="T511" s="55"/>
      <c r="U511" s="55"/>
      <c r="V511" s="55"/>
      <c r="W511" s="55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1:35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20"/>
      <c r="O512" s="7"/>
      <c r="P512" s="7"/>
      <c r="Q512" s="7"/>
      <c r="R512" s="7"/>
      <c r="S512" s="55"/>
      <c r="T512" s="55"/>
      <c r="U512" s="55"/>
      <c r="V512" s="55"/>
      <c r="W512" s="55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1:35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20"/>
      <c r="O513" s="7"/>
      <c r="P513" s="7"/>
      <c r="Q513" s="7"/>
      <c r="R513" s="7"/>
      <c r="S513" s="55"/>
      <c r="T513" s="55"/>
      <c r="U513" s="55"/>
      <c r="V513" s="55"/>
      <c r="W513" s="55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1:35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20"/>
      <c r="O514" s="7"/>
      <c r="P514" s="7"/>
      <c r="Q514" s="7"/>
      <c r="R514" s="7"/>
      <c r="S514" s="55"/>
      <c r="T514" s="55"/>
      <c r="U514" s="55"/>
      <c r="V514" s="55"/>
      <c r="W514" s="55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1:35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20"/>
      <c r="O515" s="7"/>
      <c r="P515" s="7"/>
      <c r="Q515" s="7"/>
      <c r="R515" s="7"/>
      <c r="S515" s="55"/>
      <c r="T515" s="55"/>
      <c r="U515" s="55"/>
      <c r="V515" s="55"/>
      <c r="W515" s="55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1:35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20"/>
      <c r="O516" s="7"/>
      <c r="P516" s="7"/>
      <c r="Q516" s="7"/>
      <c r="R516" s="7"/>
      <c r="S516" s="55"/>
      <c r="T516" s="55"/>
      <c r="U516" s="55"/>
      <c r="V516" s="55"/>
      <c r="W516" s="55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1:35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20"/>
      <c r="O517" s="7"/>
      <c r="P517" s="7"/>
      <c r="Q517" s="7"/>
      <c r="R517" s="7"/>
      <c r="S517" s="55"/>
      <c r="T517" s="55"/>
      <c r="U517" s="55"/>
      <c r="V517" s="55"/>
      <c r="W517" s="55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1:35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20"/>
      <c r="O518" s="7"/>
      <c r="P518" s="7"/>
      <c r="Q518" s="7"/>
      <c r="R518" s="7"/>
      <c r="S518" s="55"/>
      <c r="T518" s="55"/>
      <c r="U518" s="55"/>
      <c r="V518" s="55"/>
      <c r="W518" s="55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1:35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20"/>
      <c r="O519" s="7"/>
      <c r="P519" s="7"/>
      <c r="Q519" s="7"/>
      <c r="R519" s="7"/>
      <c r="S519" s="55"/>
      <c r="T519" s="55"/>
      <c r="U519" s="55"/>
      <c r="V519" s="55"/>
      <c r="W519" s="55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1:35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20"/>
      <c r="O520" s="7"/>
      <c r="P520" s="7"/>
      <c r="Q520" s="7"/>
      <c r="R520" s="7"/>
      <c r="S520" s="55"/>
      <c r="T520" s="55"/>
      <c r="U520" s="55"/>
      <c r="V520" s="55"/>
      <c r="W520" s="55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1:35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20"/>
      <c r="O521" s="7"/>
      <c r="P521" s="7"/>
      <c r="Q521" s="7"/>
      <c r="R521" s="7"/>
      <c r="S521" s="55"/>
      <c r="T521" s="55"/>
      <c r="U521" s="55"/>
      <c r="V521" s="55"/>
      <c r="W521" s="55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1:35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20"/>
      <c r="O522" s="7"/>
      <c r="P522" s="7"/>
      <c r="Q522" s="7"/>
      <c r="R522" s="7"/>
      <c r="S522" s="55"/>
      <c r="T522" s="55"/>
      <c r="U522" s="55"/>
      <c r="V522" s="55"/>
      <c r="W522" s="55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1:35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20"/>
      <c r="O523" s="7"/>
      <c r="P523" s="7"/>
      <c r="Q523" s="7"/>
      <c r="R523" s="7"/>
      <c r="S523" s="55"/>
      <c r="T523" s="55"/>
      <c r="U523" s="55"/>
      <c r="V523" s="55"/>
      <c r="W523" s="55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1:35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20"/>
      <c r="O524" s="7"/>
      <c r="P524" s="7"/>
      <c r="Q524" s="7"/>
      <c r="R524" s="7"/>
      <c r="S524" s="55"/>
      <c r="T524" s="55"/>
      <c r="U524" s="55"/>
      <c r="V524" s="55"/>
      <c r="W524" s="55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1:35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20"/>
      <c r="O525" s="7"/>
      <c r="P525" s="7"/>
      <c r="Q525" s="7"/>
      <c r="R525" s="7"/>
      <c r="S525" s="55"/>
      <c r="T525" s="55"/>
      <c r="U525" s="55"/>
      <c r="V525" s="55"/>
      <c r="W525" s="55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1:35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20"/>
      <c r="O526" s="7"/>
      <c r="P526" s="7"/>
      <c r="Q526" s="7"/>
      <c r="R526" s="7"/>
      <c r="S526" s="55"/>
      <c r="T526" s="55"/>
      <c r="U526" s="55"/>
      <c r="V526" s="55"/>
      <c r="W526" s="55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1:35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20"/>
      <c r="O527" s="7"/>
      <c r="P527" s="7"/>
      <c r="Q527" s="7"/>
      <c r="R527" s="7"/>
      <c r="S527" s="55"/>
      <c r="T527" s="55"/>
      <c r="U527" s="55"/>
      <c r="V527" s="55"/>
      <c r="W527" s="55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1:35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20"/>
      <c r="O528" s="7"/>
      <c r="P528" s="7"/>
      <c r="Q528" s="7"/>
      <c r="R528" s="7"/>
      <c r="S528" s="55"/>
      <c r="T528" s="55"/>
      <c r="U528" s="55"/>
      <c r="V528" s="55"/>
      <c r="W528" s="55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1:35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20"/>
      <c r="O529" s="7"/>
      <c r="P529" s="7"/>
      <c r="Q529" s="7"/>
      <c r="R529" s="7"/>
      <c r="S529" s="55"/>
      <c r="T529" s="55"/>
      <c r="U529" s="55"/>
      <c r="V529" s="55"/>
      <c r="W529" s="55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1:35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20"/>
      <c r="O530" s="7"/>
      <c r="P530" s="7"/>
      <c r="Q530" s="7"/>
      <c r="R530" s="7"/>
      <c r="S530" s="55"/>
      <c r="T530" s="55"/>
      <c r="U530" s="55"/>
      <c r="V530" s="55"/>
      <c r="W530" s="55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1:35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20"/>
      <c r="O531" s="7"/>
      <c r="P531" s="7"/>
      <c r="Q531" s="7"/>
      <c r="R531" s="7"/>
      <c r="S531" s="55"/>
      <c r="T531" s="55"/>
      <c r="U531" s="55"/>
      <c r="V531" s="55"/>
      <c r="W531" s="55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1:35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20"/>
      <c r="O532" s="7"/>
      <c r="P532" s="7"/>
      <c r="Q532" s="7"/>
      <c r="R532" s="7"/>
      <c r="S532" s="55"/>
      <c r="T532" s="55"/>
      <c r="U532" s="55"/>
      <c r="V532" s="55"/>
      <c r="W532" s="55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1:35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20"/>
      <c r="O533" s="7"/>
      <c r="P533" s="7"/>
      <c r="Q533" s="7"/>
      <c r="R533" s="7"/>
      <c r="S533" s="55"/>
      <c r="T533" s="55"/>
      <c r="U533" s="55"/>
      <c r="V533" s="55"/>
      <c r="W533" s="55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1:35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20"/>
      <c r="O534" s="7"/>
      <c r="P534" s="7"/>
      <c r="Q534" s="7"/>
      <c r="R534" s="7"/>
      <c r="S534" s="55"/>
      <c r="T534" s="55"/>
      <c r="U534" s="55"/>
      <c r="V534" s="55"/>
      <c r="W534" s="55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1:35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20"/>
      <c r="O535" s="7"/>
      <c r="P535" s="7"/>
      <c r="Q535" s="7"/>
      <c r="R535" s="7"/>
      <c r="S535" s="55"/>
      <c r="T535" s="55"/>
      <c r="U535" s="55"/>
      <c r="V535" s="55"/>
      <c r="W535" s="55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1:35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20"/>
      <c r="O536" s="7"/>
      <c r="P536" s="7"/>
      <c r="Q536" s="7"/>
      <c r="R536" s="7"/>
      <c r="S536" s="55"/>
      <c r="T536" s="55"/>
      <c r="U536" s="55"/>
      <c r="V536" s="55"/>
      <c r="W536" s="55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1:35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20"/>
      <c r="O537" s="7"/>
      <c r="P537" s="7"/>
      <c r="Q537" s="7"/>
      <c r="R537" s="7"/>
      <c r="S537" s="55"/>
      <c r="T537" s="55"/>
      <c r="U537" s="55"/>
      <c r="V537" s="55"/>
      <c r="W537" s="55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1:35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20"/>
      <c r="O538" s="7"/>
      <c r="P538" s="7"/>
      <c r="Q538" s="7"/>
      <c r="R538" s="7"/>
      <c r="S538" s="55"/>
      <c r="T538" s="55"/>
      <c r="U538" s="55"/>
      <c r="V538" s="55"/>
      <c r="W538" s="55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1:35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20"/>
      <c r="O539" s="7"/>
      <c r="P539" s="7"/>
      <c r="Q539" s="7"/>
      <c r="R539" s="7"/>
      <c r="S539" s="55"/>
      <c r="T539" s="55"/>
      <c r="U539" s="55"/>
      <c r="V539" s="55"/>
      <c r="W539" s="55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1:35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20"/>
      <c r="O540" s="7"/>
      <c r="P540" s="7"/>
      <c r="Q540" s="7"/>
      <c r="R540" s="7"/>
      <c r="S540" s="55"/>
      <c r="T540" s="55"/>
      <c r="U540" s="55"/>
      <c r="V540" s="55"/>
      <c r="W540" s="55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1:35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20"/>
      <c r="O541" s="7"/>
      <c r="P541" s="7"/>
      <c r="Q541" s="7"/>
      <c r="R541" s="7"/>
      <c r="S541" s="55"/>
      <c r="T541" s="55"/>
      <c r="U541" s="55"/>
      <c r="V541" s="55"/>
      <c r="W541" s="55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1:35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20"/>
      <c r="O542" s="7"/>
      <c r="P542" s="7"/>
      <c r="Q542" s="7"/>
      <c r="R542" s="7"/>
      <c r="S542" s="55"/>
      <c r="T542" s="55"/>
      <c r="U542" s="55"/>
      <c r="V542" s="55"/>
      <c r="W542" s="55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1:35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20"/>
      <c r="O543" s="7"/>
      <c r="P543" s="7"/>
      <c r="Q543" s="7"/>
      <c r="R543" s="7"/>
      <c r="S543" s="55"/>
      <c r="T543" s="55"/>
      <c r="U543" s="55"/>
      <c r="V543" s="55"/>
      <c r="W543" s="55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1:35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20"/>
      <c r="O544" s="7"/>
      <c r="P544" s="7"/>
      <c r="Q544" s="7"/>
      <c r="R544" s="7"/>
      <c r="S544" s="55"/>
      <c r="T544" s="55"/>
      <c r="U544" s="55"/>
      <c r="V544" s="55"/>
      <c r="W544" s="55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1:35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20"/>
      <c r="O545" s="7"/>
      <c r="P545" s="7"/>
      <c r="Q545" s="7"/>
      <c r="R545" s="7"/>
      <c r="S545" s="55"/>
      <c r="T545" s="55"/>
      <c r="U545" s="55"/>
      <c r="V545" s="55"/>
      <c r="W545" s="55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1:35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20"/>
      <c r="O546" s="7"/>
      <c r="P546" s="7"/>
      <c r="Q546" s="7"/>
      <c r="R546" s="7"/>
      <c r="S546" s="55"/>
      <c r="T546" s="55"/>
      <c r="U546" s="55"/>
      <c r="V546" s="55"/>
      <c r="W546" s="55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1:35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20"/>
      <c r="O547" s="7"/>
      <c r="P547" s="7"/>
      <c r="Q547" s="7"/>
      <c r="R547" s="7"/>
      <c r="S547" s="55"/>
      <c r="T547" s="55"/>
      <c r="U547" s="55"/>
      <c r="V547" s="55"/>
      <c r="W547" s="55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1:35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20"/>
      <c r="O548" s="7"/>
      <c r="P548" s="7"/>
      <c r="Q548" s="7"/>
      <c r="R548" s="7"/>
      <c r="S548" s="55"/>
      <c r="T548" s="55"/>
      <c r="U548" s="55"/>
      <c r="V548" s="55"/>
      <c r="W548" s="55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1:35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20"/>
      <c r="O549" s="7"/>
      <c r="P549" s="7"/>
      <c r="Q549" s="7"/>
      <c r="R549" s="7"/>
      <c r="S549" s="55"/>
      <c r="T549" s="55"/>
      <c r="U549" s="55"/>
      <c r="V549" s="55"/>
      <c r="W549" s="55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1:35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20"/>
      <c r="O550" s="7"/>
      <c r="P550" s="7"/>
      <c r="Q550" s="7"/>
      <c r="R550" s="7"/>
      <c r="S550" s="55"/>
      <c r="T550" s="55"/>
      <c r="U550" s="55"/>
      <c r="V550" s="55"/>
      <c r="W550" s="55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1:35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20"/>
      <c r="O551" s="7"/>
      <c r="P551" s="7"/>
      <c r="Q551" s="7"/>
      <c r="R551" s="7"/>
      <c r="S551" s="55"/>
      <c r="T551" s="55"/>
      <c r="U551" s="55"/>
      <c r="V551" s="55"/>
      <c r="W551" s="55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1:35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20"/>
      <c r="O552" s="7"/>
      <c r="P552" s="7"/>
      <c r="Q552" s="7"/>
      <c r="R552" s="7"/>
      <c r="S552" s="55"/>
      <c r="T552" s="55"/>
      <c r="U552" s="55"/>
      <c r="V552" s="55"/>
      <c r="W552" s="55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1:35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20"/>
      <c r="O553" s="7"/>
      <c r="P553" s="7"/>
      <c r="Q553" s="7"/>
      <c r="R553" s="7"/>
      <c r="S553" s="55"/>
      <c r="T553" s="55"/>
      <c r="U553" s="55"/>
      <c r="V553" s="55"/>
      <c r="W553" s="55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1:35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20"/>
      <c r="O554" s="7"/>
      <c r="P554" s="7"/>
      <c r="Q554" s="7"/>
      <c r="R554" s="7"/>
      <c r="S554" s="55"/>
      <c r="T554" s="55"/>
      <c r="U554" s="55"/>
      <c r="V554" s="55"/>
      <c r="W554" s="55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1:35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20"/>
      <c r="O555" s="7"/>
      <c r="P555" s="7"/>
      <c r="Q555" s="7"/>
      <c r="R555" s="7"/>
      <c r="S555" s="55"/>
      <c r="T555" s="55"/>
      <c r="U555" s="55"/>
      <c r="V555" s="55"/>
      <c r="W555" s="55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1:35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20"/>
      <c r="O556" s="7"/>
      <c r="P556" s="7"/>
      <c r="Q556" s="7"/>
      <c r="R556" s="7"/>
      <c r="S556" s="55"/>
      <c r="T556" s="55"/>
      <c r="U556" s="55"/>
      <c r="V556" s="55"/>
      <c r="W556" s="55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1:35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20"/>
      <c r="O557" s="7"/>
      <c r="P557" s="7"/>
      <c r="Q557" s="7"/>
      <c r="R557" s="7"/>
      <c r="S557" s="55"/>
      <c r="T557" s="55"/>
      <c r="U557" s="55"/>
      <c r="V557" s="55"/>
      <c r="W557" s="55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1:35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20"/>
      <c r="O558" s="7"/>
      <c r="P558" s="7"/>
      <c r="Q558" s="7"/>
      <c r="R558" s="7"/>
      <c r="S558" s="55"/>
      <c r="T558" s="55"/>
      <c r="U558" s="55"/>
      <c r="V558" s="55"/>
      <c r="W558" s="55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1:35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20"/>
      <c r="O559" s="7"/>
      <c r="P559" s="7"/>
      <c r="Q559" s="7"/>
      <c r="R559" s="7"/>
      <c r="S559" s="55"/>
      <c r="T559" s="55"/>
      <c r="U559" s="55"/>
      <c r="V559" s="55"/>
      <c r="W559" s="55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1:35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20"/>
      <c r="O560" s="7"/>
      <c r="P560" s="7"/>
      <c r="Q560" s="7"/>
      <c r="R560" s="7"/>
      <c r="S560" s="55"/>
      <c r="T560" s="55"/>
      <c r="U560" s="55"/>
      <c r="V560" s="55"/>
      <c r="W560" s="55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1:35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20"/>
      <c r="O561" s="7"/>
      <c r="P561" s="7"/>
      <c r="Q561" s="7"/>
      <c r="R561" s="7"/>
      <c r="S561" s="55"/>
      <c r="T561" s="55"/>
      <c r="U561" s="55"/>
      <c r="V561" s="55"/>
      <c r="W561" s="55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1:35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20"/>
      <c r="O562" s="7"/>
      <c r="P562" s="7"/>
      <c r="Q562" s="7"/>
      <c r="R562" s="7"/>
      <c r="S562" s="55"/>
      <c r="T562" s="55"/>
      <c r="U562" s="55"/>
      <c r="V562" s="55"/>
      <c r="W562" s="55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1:35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20"/>
      <c r="O563" s="7"/>
      <c r="P563" s="7"/>
      <c r="Q563" s="7"/>
      <c r="R563" s="7"/>
      <c r="S563" s="55"/>
      <c r="T563" s="55"/>
      <c r="U563" s="55"/>
      <c r="V563" s="55"/>
      <c r="W563" s="55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1:35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20"/>
      <c r="O564" s="7"/>
      <c r="P564" s="7"/>
      <c r="Q564" s="7"/>
      <c r="R564" s="7"/>
      <c r="S564" s="55"/>
      <c r="T564" s="55"/>
      <c r="U564" s="55"/>
      <c r="V564" s="55"/>
      <c r="W564" s="55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1:35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20"/>
      <c r="O565" s="7"/>
      <c r="P565" s="7"/>
      <c r="Q565" s="7"/>
      <c r="R565" s="7"/>
      <c r="S565" s="55"/>
      <c r="T565" s="55"/>
      <c r="U565" s="55"/>
      <c r="V565" s="55"/>
      <c r="W565" s="55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1:35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20"/>
      <c r="O566" s="7"/>
      <c r="P566" s="7"/>
      <c r="Q566" s="7"/>
      <c r="R566" s="7"/>
      <c r="S566" s="55"/>
      <c r="T566" s="55"/>
      <c r="U566" s="55"/>
      <c r="V566" s="55"/>
      <c r="W566" s="55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1:35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20"/>
      <c r="O567" s="7"/>
      <c r="P567" s="7"/>
      <c r="Q567" s="7"/>
      <c r="R567" s="7"/>
      <c r="S567" s="55"/>
      <c r="T567" s="55"/>
      <c r="U567" s="55"/>
      <c r="V567" s="55"/>
      <c r="W567" s="55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1:35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20"/>
      <c r="O568" s="7"/>
      <c r="P568" s="7"/>
      <c r="Q568" s="7"/>
      <c r="R568" s="7"/>
      <c r="S568" s="55"/>
      <c r="T568" s="55"/>
      <c r="U568" s="55"/>
      <c r="V568" s="55"/>
      <c r="W568" s="55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1:35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20"/>
      <c r="O569" s="7"/>
      <c r="P569" s="7"/>
      <c r="Q569" s="7"/>
      <c r="R569" s="7"/>
      <c r="S569" s="55"/>
      <c r="T569" s="55"/>
      <c r="U569" s="55"/>
      <c r="V569" s="55"/>
      <c r="W569" s="55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1:35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20"/>
      <c r="O570" s="7"/>
      <c r="P570" s="7"/>
      <c r="Q570" s="7"/>
      <c r="R570" s="7"/>
      <c r="S570" s="55"/>
      <c r="T570" s="55"/>
      <c r="U570" s="55"/>
      <c r="V570" s="55"/>
      <c r="W570" s="55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1:35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20"/>
      <c r="O571" s="7"/>
      <c r="P571" s="7"/>
      <c r="Q571" s="7"/>
      <c r="R571" s="7"/>
      <c r="S571" s="55"/>
      <c r="T571" s="55"/>
      <c r="U571" s="55"/>
      <c r="V571" s="55"/>
      <c r="W571" s="55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1:35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20"/>
      <c r="O572" s="7"/>
      <c r="P572" s="7"/>
      <c r="Q572" s="7"/>
      <c r="R572" s="7"/>
      <c r="S572" s="55"/>
      <c r="T572" s="55"/>
      <c r="U572" s="55"/>
      <c r="V572" s="55"/>
      <c r="W572" s="55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1:35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20"/>
      <c r="O573" s="7"/>
      <c r="P573" s="7"/>
      <c r="Q573" s="7"/>
      <c r="R573" s="7"/>
      <c r="S573" s="55"/>
      <c r="T573" s="55"/>
      <c r="U573" s="55"/>
      <c r="V573" s="55"/>
      <c r="W573" s="55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1:35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20"/>
      <c r="O574" s="7"/>
      <c r="P574" s="7"/>
      <c r="Q574" s="7"/>
      <c r="R574" s="7"/>
      <c r="S574" s="55"/>
      <c r="T574" s="55"/>
      <c r="U574" s="55"/>
      <c r="V574" s="55"/>
      <c r="W574" s="55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1:35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20"/>
      <c r="O575" s="7"/>
      <c r="P575" s="7"/>
      <c r="Q575" s="7"/>
      <c r="R575" s="7"/>
      <c r="S575" s="55"/>
      <c r="T575" s="55"/>
      <c r="U575" s="55"/>
      <c r="V575" s="55"/>
      <c r="W575" s="55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1:35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20"/>
      <c r="O576" s="7"/>
      <c r="P576" s="7"/>
      <c r="Q576" s="7"/>
      <c r="R576" s="7"/>
      <c r="S576" s="55"/>
      <c r="T576" s="55"/>
      <c r="U576" s="55"/>
      <c r="V576" s="55"/>
      <c r="W576" s="55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1:35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20"/>
      <c r="O577" s="7"/>
      <c r="P577" s="7"/>
      <c r="Q577" s="7"/>
      <c r="R577" s="7"/>
      <c r="S577" s="55"/>
      <c r="T577" s="55"/>
      <c r="U577" s="55"/>
      <c r="V577" s="55"/>
      <c r="W577" s="55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1:35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20"/>
      <c r="O578" s="7"/>
      <c r="P578" s="7"/>
      <c r="Q578" s="7"/>
      <c r="R578" s="7"/>
      <c r="S578" s="55"/>
      <c r="T578" s="55"/>
      <c r="U578" s="55"/>
      <c r="V578" s="55"/>
      <c r="W578" s="55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1:35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20"/>
      <c r="O579" s="7"/>
      <c r="P579" s="7"/>
      <c r="Q579" s="7"/>
      <c r="R579" s="7"/>
      <c r="S579" s="55"/>
      <c r="T579" s="55"/>
      <c r="U579" s="55"/>
      <c r="V579" s="55"/>
      <c r="W579" s="55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1:35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20"/>
      <c r="O580" s="7"/>
      <c r="P580" s="7"/>
      <c r="Q580" s="7"/>
      <c r="R580" s="7"/>
      <c r="S580" s="55"/>
      <c r="T580" s="55"/>
      <c r="U580" s="55"/>
      <c r="V580" s="55"/>
      <c r="W580" s="55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1:35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20"/>
      <c r="O581" s="7"/>
      <c r="P581" s="7"/>
      <c r="Q581" s="7"/>
      <c r="R581" s="7"/>
      <c r="S581" s="55"/>
      <c r="T581" s="55"/>
      <c r="U581" s="55"/>
      <c r="V581" s="55"/>
      <c r="W581" s="55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1:35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20"/>
      <c r="O582" s="7"/>
      <c r="P582" s="7"/>
      <c r="Q582" s="7"/>
      <c r="R582" s="7"/>
      <c r="S582" s="55"/>
      <c r="T582" s="55"/>
      <c r="U582" s="55"/>
      <c r="V582" s="55"/>
      <c r="W582" s="55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1:35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20"/>
      <c r="O583" s="7"/>
      <c r="P583" s="7"/>
      <c r="Q583" s="7"/>
      <c r="R583" s="7"/>
      <c r="S583" s="55"/>
      <c r="T583" s="55"/>
      <c r="U583" s="55"/>
      <c r="V583" s="55"/>
      <c r="W583" s="55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1:35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20"/>
      <c r="O584" s="7"/>
      <c r="P584" s="7"/>
      <c r="Q584" s="7"/>
      <c r="R584" s="7"/>
      <c r="S584" s="55"/>
      <c r="T584" s="55"/>
      <c r="U584" s="55"/>
      <c r="V584" s="55"/>
      <c r="W584" s="55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1:35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20"/>
      <c r="O585" s="7"/>
      <c r="P585" s="7"/>
      <c r="Q585" s="7"/>
      <c r="R585" s="7"/>
      <c r="S585" s="55"/>
      <c r="T585" s="55"/>
      <c r="U585" s="55"/>
      <c r="V585" s="55"/>
      <c r="W585" s="55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1:35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20"/>
      <c r="O586" s="7"/>
      <c r="P586" s="7"/>
      <c r="Q586" s="7"/>
      <c r="R586" s="7"/>
      <c r="S586" s="55"/>
      <c r="T586" s="55"/>
      <c r="U586" s="55"/>
      <c r="V586" s="55"/>
      <c r="W586" s="55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1:35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20"/>
      <c r="O587" s="7"/>
      <c r="P587" s="7"/>
      <c r="Q587" s="7"/>
      <c r="R587" s="7"/>
      <c r="S587" s="55"/>
      <c r="T587" s="55"/>
      <c r="U587" s="55"/>
      <c r="V587" s="55"/>
      <c r="W587" s="55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1:35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20"/>
      <c r="O588" s="7"/>
      <c r="P588" s="7"/>
      <c r="Q588" s="7"/>
      <c r="R588" s="7"/>
      <c r="S588" s="55"/>
      <c r="T588" s="55"/>
      <c r="U588" s="55"/>
      <c r="V588" s="55"/>
      <c r="W588" s="55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1:35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20"/>
      <c r="O589" s="7"/>
      <c r="P589" s="7"/>
      <c r="Q589" s="7"/>
      <c r="R589" s="7"/>
      <c r="S589" s="55"/>
      <c r="T589" s="55"/>
      <c r="U589" s="55"/>
      <c r="V589" s="55"/>
      <c r="W589" s="55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1:35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20"/>
      <c r="O590" s="7"/>
      <c r="P590" s="7"/>
      <c r="Q590" s="7"/>
      <c r="R590" s="7"/>
      <c r="S590" s="55"/>
      <c r="T590" s="55"/>
      <c r="U590" s="55"/>
      <c r="V590" s="55"/>
      <c r="W590" s="55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1:35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20"/>
      <c r="O591" s="7"/>
      <c r="P591" s="7"/>
      <c r="Q591" s="7"/>
      <c r="R591" s="7"/>
      <c r="S591" s="55"/>
      <c r="T591" s="55"/>
      <c r="U591" s="55"/>
      <c r="V591" s="55"/>
      <c r="W591" s="55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1:35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20"/>
      <c r="O592" s="7"/>
      <c r="P592" s="7"/>
      <c r="Q592" s="7"/>
      <c r="R592" s="7"/>
      <c r="S592" s="55"/>
      <c r="T592" s="55"/>
      <c r="U592" s="55"/>
      <c r="V592" s="55"/>
      <c r="W592" s="55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1:35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20"/>
      <c r="O593" s="7"/>
      <c r="P593" s="7"/>
      <c r="Q593" s="7"/>
      <c r="R593" s="7"/>
      <c r="S593" s="55"/>
      <c r="T593" s="55"/>
      <c r="U593" s="55"/>
      <c r="V593" s="55"/>
      <c r="W593" s="55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1:35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20"/>
      <c r="O594" s="7"/>
      <c r="P594" s="7"/>
      <c r="Q594" s="7"/>
      <c r="R594" s="7"/>
      <c r="S594" s="55"/>
      <c r="T594" s="55"/>
      <c r="U594" s="55"/>
      <c r="V594" s="55"/>
      <c r="W594" s="55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1:35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20"/>
      <c r="O595" s="7"/>
      <c r="P595" s="7"/>
      <c r="Q595" s="7"/>
      <c r="R595" s="7"/>
      <c r="S595" s="55"/>
      <c r="T595" s="55"/>
      <c r="U595" s="55"/>
      <c r="V595" s="55"/>
      <c r="W595" s="55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1:35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20"/>
      <c r="O596" s="7"/>
      <c r="P596" s="7"/>
      <c r="Q596" s="7"/>
      <c r="R596" s="7"/>
      <c r="S596" s="55"/>
      <c r="T596" s="55"/>
      <c r="U596" s="55"/>
      <c r="V596" s="55"/>
      <c r="W596" s="55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1:35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20"/>
      <c r="O597" s="7"/>
      <c r="P597" s="7"/>
      <c r="Q597" s="7"/>
      <c r="R597" s="7"/>
      <c r="S597" s="55"/>
      <c r="T597" s="55"/>
      <c r="U597" s="55"/>
      <c r="V597" s="55"/>
      <c r="W597" s="55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1:35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20"/>
      <c r="O598" s="7"/>
      <c r="P598" s="7"/>
      <c r="Q598" s="7"/>
      <c r="R598" s="7"/>
      <c r="S598" s="55"/>
      <c r="T598" s="55"/>
      <c r="U598" s="55"/>
      <c r="V598" s="55"/>
      <c r="W598" s="55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1:35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20"/>
      <c r="O599" s="7"/>
      <c r="P599" s="7"/>
      <c r="Q599" s="7"/>
      <c r="R599" s="7"/>
      <c r="S599" s="55"/>
      <c r="T599" s="55"/>
      <c r="U599" s="55"/>
      <c r="V599" s="55"/>
      <c r="W599" s="55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1:35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20"/>
      <c r="O600" s="7"/>
      <c r="P600" s="7"/>
      <c r="Q600" s="7"/>
      <c r="R600" s="7"/>
      <c r="S600" s="55"/>
      <c r="T600" s="55"/>
      <c r="U600" s="55"/>
      <c r="V600" s="55"/>
      <c r="W600" s="55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1:35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20"/>
      <c r="O601" s="7"/>
      <c r="P601" s="7"/>
      <c r="Q601" s="7"/>
      <c r="R601" s="7"/>
      <c r="S601" s="55"/>
      <c r="T601" s="55"/>
      <c r="U601" s="55"/>
      <c r="V601" s="55"/>
      <c r="W601" s="55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1:35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20"/>
      <c r="O602" s="7"/>
      <c r="P602" s="7"/>
      <c r="Q602" s="7"/>
      <c r="R602" s="7"/>
      <c r="S602" s="55"/>
      <c r="T602" s="55"/>
      <c r="U602" s="55"/>
      <c r="V602" s="55"/>
      <c r="W602" s="55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1:35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20"/>
      <c r="O603" s="7"/>
      <c r="P603" s="7"/>
      <c r="Q603" s="7"/>
      <c r="R603" s="7"/>
      <c r="S603" s="55"/>
      <c r="T603" s="55"/>
      <c r="U603" s="55"/>
      <c r="V603" s="55"/>
      <c r="W603" s="55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1:35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20"/>
      <c r="O604" s="7"/>
      <c r="P604" s="7"/>
      <c r="Q604" s="7"/>
      <c r="R604" s="7"/>
      <c r="S604" s="55"/>
      <c r="T604" s="55"/>
      <c r="U604" s="55"/>
      <c r="V604" s="55"/>
      <c r="W604" s="55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1:35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20"/>
      <c r="O605" s="7"/>
      <c r="P605" s="7"/>
      <c r="Q605" s="7"/>
      <c r="R605" s="7"/>
      <c r="S605" s="55"/>
      <c r="T605" s="55"/>
      <c r="U605" s="55"/>
      <c r="V605" s="55"/>
      <c r="W605" s="55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1:35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20"/>
      <c r="O606" s="7"/>
      <c r="P606" s="7"/>
      <c r="Q606" s="7"/>
      <c r="R606" s="7"/>
      <c r="S606" s="55"/>
      <c r="T606" s="55"/>
      <c r="U606" s="55"/>
      <c r="V606" s="55"/>
      <c r="W606" s="55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1:35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20"/>
      <c r="O607" s="7"/>
      <c r="P607" s="7"/>
      <c r="Q607" s="7"/>
      <c r="R607" s="7"/>
      <c r="S607" s="55"/>
      <c r="T607" s="55"/>
      <c r="U607" s="55"/>
      <c r="V607" s="55"/>
      <c r="W607" s="55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1:35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20"/>
      <c r="O608" s="7"/>
      <c r="P608" s="7"/>
      <c r="Q608" s="7"/>
      <c r="R608" s="7"/>
      <c r="S608" s="55"/>
      <c r="T608" s="55"/>
      <c r="U608" s="55"/>
      <c r="V608" s="55"/>
      <c r="W608" s="55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1:35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20"/>
      <c r="O609" s="7"/>
      <c r="P609" s="7"/>
      <c r="Q609" s="7"/>
      <c r="R609" s="7"/>
      <c r="S609" s="55"/>
      <c r="T609" s="55"/>
      <c r="U609" s="55"/>
      <c r="V609" s="55"/>
      <c r="W609" s="55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1:35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20"/>
      <c r="O610" s="7"/>
      <c r="P610" s="7"/>
      <c r="Q610" s="7"/>
      <c r="R610" s="7"/>
      <c r="S610" s="55"/>
      <c r="T610" s="55"/>
      <c r="U610" s="55"/>
      <c r="V610" s="55"/>
      <c r="W610" s="55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1:35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20"/>
      <c r="O611" s="7"/>
      <c r="P611" s="7"/>
      <c r="Q611" s="7"/>
      <c r="R611" s="7"/>
      <c r="S611" s="55"/>
      <c r="T611" s="55"/>
      <c r="U611" s="55"/>
      <c r="V611" s="55"/>
      <c r="W611" s="55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1:35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20"/>
      <c r="O612" s="7"/>
      <c r="P612" s="7"/>
      <c r="Q612" s="7"/>
      <c r="R612" s="7"/>
      <c r="S612" s="55"/>
      <c r="T612" s="55"/>
      <c r="U612" s="55"/>
      <c r="V612" s="55"/>
      <c r="W612" s="55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1:35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20"/>
      <c r="O613" s="7"/>
      <c r="P613" s="7"/>
      <c r="Q613" s="7"/>
      <c r="R613" s="7"/>
      <c r="S613" s="55"/>
      <c r="T613" s="55"/>
      <c r="U613" s="55"/>
      <c r="V613" s="55"/>
      <c r="W613" s="55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1:35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20"/>
      <c r="O614" s="7"/>
      <c r="P614" s="7"/>
      <c r="Q614" s="7"/>
      <c r="R614" s="7"/>
      <c r="S614" s="55"/>
      <c r="T614" s="55"/>
      <c r="U614" s="55"/>
      <c r="V614" s="55"/>
      <c r="W614" s="55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1:35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20"/>
      <c r="O615" s="7"/>
      <c r="P615" s="7"/>
      <c r="Q615" s="7"/>
      <c r="R615" s="7"/>
      <c r="S615" s="55"/>
      <c r="T615" s="55"/>
      <c r="U615" s="55"/>
      <c r="V615" s="55"/>
      <c r="W615" s="55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1:35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20"/>
      <c r="O616" s="7"/>
      <c r="P616" s="7"/>
      <c r="Q616" s="7"/>
      <c r="R616" s="7"/>
      <c r="S616" s="55"/>
      <c r="T616" s="55"/>
      <c r="U616" s="55"/>
      <c r="V616" s="55"/>
      <c r="W616" s="55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1:35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20"/>
      <c r="O617" s="7"/>
      <c r="P617" s="7"/>
      <c r="Q617" s="7"/>
      <c r="R617" s="7"/>
      <c r="S617" s="55"/>
      <c r="T617" s="55"/>
      <c r="U617" s="55"/>
      <c r="V617" s="55"/>
      <c r="W617" s="55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1:35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20"/>
      <c r="O618" s="7"/>
      <c r="P618" s="7"/>
      <c r="Q618" s="7"/>
      <c r="R618" s="7"/>
      <c r="S618" s="55"/>
      <c r="T618" s="55"/>
      <c r="U618" s="55"/>
      <c r="V618" s="55"/>
      <c r="W618" s="55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1:35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20"/>
      <c r="O619" s="7"/>
      <c r="P619" s="7"/>
      <c r="Q619" s="7"/>
      <c r="R619" s="7"/>
      <c r="S619" s="55"/>
      <c r="T619" s="55"/>
      <c r="U619" s="55"/>
      <c r="V619" s="55"/>
      <c r="W619" s="55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1:35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20"/>
      <c r="O620" s="7"/>
      <c r="P620" s="7"/>
      <c r="Q620" s="7"/>
      <c r="R620" s="7"/>
      <c r="S620" s="55"/>
      <c r="T620" s="55"/>
      <c r="U620" s="55"/>
      <c r="V620" s="55"/>
      <c r="W620" s="55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1:35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20"/>
      <c r="O621" s="7"/>
      <c r="P621" s="7"/>
      <c r="Q621" s="7"/>
      <c r="R621" s="7"/>
      <c r="S621" s="55"/>
      <c r="T621" s="55"/>
      <c r="U621" s="55"/>
      <c r="V621" s="55"/>
      <c r="W621" s="55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1:35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20"/>
      <c r="O622" s="7"/>
      <c r="P622" s="7"/>
      <c r="Q622" s="7"/>
      <c r="R622" s="7"/>
      <c r="S622" s="55"/>
      <c r="T622" s="55"/>
      <c r="U622" s="55"/>
      <c r="V622" s="55"/>
      <c r="W622" s="55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1:35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20"/>
      <c r="O623" s="7"/>
      <c r="P623" s="7"/>
      <c r="Q623" s="7"/>
      <c r="R623" s="7"/>
      <c r="S623" s="55"/>
      <c r="T623" s="55"/>
      <c r="U623" s="55"/>
      <c r="V623" s="55"/>
      <c r="W623" s="55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1:35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20"/>
      <c r="O624" s="7"/>
      <c r="P624" s="7"/>
      <c r="Q624" s="7"/>
      <c r="R624" s="7"/>
      <c r="S624" s="55"/>
      <c r="T624" s="55"/>
      <c r="U624" s="55"/>
      <c r="V624" s="55"/>
      <c r="W624" s="55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1:35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20"/>
      <c r="O625" s="7"/>
      <c r="P625" s="7"/>
      <c r="Q625" s="7"/>
      <c r="R625" s="7"/>
      <c r="S625" s="55"/>
      <c r="T625" s="55"/>
      <c r="U625" s="55"/>
      <c r="V625" s="55"/>
      <c r="W625" s="55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1:35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20"/>
      <c r="O626" s="7"/>
      <c r="P626" s="7"/>
      <c r="Q626" s="7"/>
      <c r="R626" s="7"/>
      <c r="S626" s="55"/>
      <c r="T626" s="55"/>
      <c r="U626" s="55"/>
      <c r="V626" s="55"/>
      <c r="W626" s="55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1:35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20"/>
      <c r="O627" s="7"/>
      <c r="P627" s="7"/>
      <c r="Q627" s="7"/>
      <c r="R627" s="7"/>
      <c r="S627" s="55"/>
      <c r="T627" s="55"/>
      <c r="U627" s="55"/>
      <c r="V627" s="55"/>
      <c r="W627" s="55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1:35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20"/>
      <c r="O628" s="7"/>
      <c r="P628" s="7"/>
      <c r="Q628" s="7"/>
      <c r="R628" s="7"/>
      <c r="S628" s="55"/>
      <c r="T628" s="55"/>
      <c r="U628" s="55"/>
      <c r="V628" s="55"/>
      <c r="W628" s="55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1:35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20"/>
      <c r="O629" s="7"/>
      <c r="P629" s="7"/>
      <c r="Q629" s="7"/>
      <c r="R629" s="7"/>
      <c r="S629" s="55"/>
      <c r="T629" s="55"/>
      <c r="U629" s="55"/>
      <c r="V629" s="55"/>
      <c r="W629" s="55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1:35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20"/>
      <c r="O630" s="7"/>
      <c r="P630" s="7"/>
      <c r="Q630" s="7"/>
      <c r="R630" s="7"/>
      <c r="S630" s="55"/>
      <c r="T630" s="55"/>
      <c r="U630" s="55"/>
      <c r="V630" s="55"/>
      <c r="W630" s="55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1:35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20"/>
      <c r="O631" s="7"/>
      <c r="P631" s="7"/>
      <c r="Q631" s="7"/>
      <c r="R631" s="7"/>
      <c r="S631" s="55"/>
      <c r="T631" s="55"/>
      <c r="U631" s="55"/>
      <c r="V631" s="55"/>
      <c r="W631" s="55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1:35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20"/>
      <c r="O632" s="7"/>
      <c r="P632" s="7"/>
      <c r="Q632" s="7"/>
      <c r="R632" s="7"/>
      <c r="S632" s="55"/>
      <c r="T632" s="55"/>
      <c r="U632" s="55"/>
      <c r="V632" s="55"/>
      <c r="W632" s="55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1:35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20"/>
      <c r="O633" s="7"/>
      <c r="P633" s="7"/>
      <c r="Q633" s="7"/>
      <c r="R633" s="7"/>
      <c r="S633" s="55"/>
      <c r="T633" s="55"/>
      <c r="U633" s="55"/>
      <c r="V633" s="55"/>
      <c r="W633" s="55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1:35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20"/>
      <c r="O634" s="7"/>
      <c r="P634" s="7"/>
      <c r="Q634" s="7"/>
      <c r="R634" s="7"/>
      <c r="S634" s="55"/>
      <c r="T634" s="55"/>
      <c r="U634" s="55"/>
      <c r="V634" s="55"/>
      <c r="W634" s="55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1:35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20"/>
      <c r="O635" s="7"/>
      <c r="P635" s="7"/>
      <c r="Q635" s="7"/>
      <c r="R635" s="7"/>
      <c r="S635" s="55"/>
      <c r="T635" s="55"/>
      <c r="U635" s="55"/>
      <c r="V635" s="55"/>
      <c r="W635" s="55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1:35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20"/>
      <c r="O636" s="7"/>
      <c r="P636" s="7"/>
      <c r="Q636" s="7"/>
      <c r="R636" s="7"/>
      <c r="S636" s="55"/>
      <c r="T636" s="55"/>
      <c r="U636" s="55"/>
      <c r="V636" s="55"/>
      <c r="W636" s="55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1:35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20"/>
      <c r="O637" s="7"/>
      <c r="P637" s="7"/>
      <c r="Q637" s="7"/>
      <c r="R637" s="7"/>
      <c r="S637" s="55"/>
      <c r="T637" s="55"/>
      <c r="U637" s="55"/>
      <c r="V637" s="55"/>
      <c r="W637" s="55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1:35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20"/>
      <c r="O638" s="7"/>
      <c r="P638" s="7"/>
      <c r="Q638" s="7"/>
      <c r="R638" s="7"/>
      <c r="S638" s="55"/>
      <c r="T638" s="55"/>
      <c r="U638" s="55"/>
      <c r="V638" s="55"/>
      <c r="W638" s="55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1:35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20"/>
      <c r="O639" s="7"/>
      <c r="P639" s="7"/>
      <c r="Q639" s="7"/>
      <c r="R639" s="7"/>
      <c r="S639" s="55"/>
      <c r="T639" s="55"/>
      <c r="U639" s="55"/>
      <c r="V639" s="55"/>
      <c r="W639" s="55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1:35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20"/>
      <c r="O640" s="7"/>
      <c r="P640" s="7"/>
      <c r="Q640" s="7"/>
      <c r="R640" s="7"/>
      <c r="S640" s="55"/>
      <c r="T640" s="55"/>
      <c r="U640" s="55"/>
      <c r="V640" s="55"/>
      <c r="W640" s="55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1:35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20"/>
      <c r="O641" s="7"/>
      <c r="P641" s="7"/>
      <c r="Q641" s="7"/>
      <c r="R641" s="7"/>
      <c r="S641" s="55"/>
      <c r="T641" s="55"/>
      <c r="U641" s="55"/>
      <c r="V641" s="55"/>
      <c r="W641" s="55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1:35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20"/>
      <c r="O642" s="7"/>
      <c r="P642" s="7"/>
      <c r="Q642" s="7"/>
      <c r="R642" s="7"/>
      <c r="S642" s="55"/>
      <c r="T642" s="55"/>
      <c r="U642" s="55"/>
      <c r="V642" s="55"/>
      <c r="W642" s="55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1:35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20"/>
      <c r="O643" s="7"/>
      <c r="P643" s="7"/>
      <c r="Q643" s="7"/>
      <c r="R643" s="7"/>
      <c r="S643" s="55"/>
      <c r="T643" s="55"/>
      <c r="U643" s="55"/>
      <c r="V643" s="55"/>
      <c r="W643" s="55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1:35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20"/>
      <c r="O644" s="7"/>
      <c r="P644" s="7"/>
      <c r="Q644" s="7"/>
      <c r="R644" s="7"/>
      <c r="S644" s="55"/>
      <c r="T644" s="55"/>
      <c r="U644" s="55"/>
      <c r="V644" s="55"/>
      <c r="W644" s="55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1:35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20"/>
      <c r="O645" s="7"/>
      <c r="P645" s="7"/>
      <c r="Q645" s="7"/>
      <c r="R645" s="7"/>
      <c r="S645" s="55"/>
      <c r="T645" s="55"/>
      <c r="U645" s="55"/>
      <c r="V645" s="55"/>
      <c r="W645" s="55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1:35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20"/>
      <c r="O646" s="7"/>
      <c r="P646" s="7"/>
      <c r="Q646" s="7"/>
      <c r="R646" s="7"/>
      <c r="S646" s="55"/>
      <c r="T646" s="55"/>
      <c r="U646" s="55"/>
      <c r="V646" s="55"/>
      <c r="W646" s="55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1:35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20"/>
      <c r="O647" s="7"/>
      <c r="P647" s="7"/>
      <c r="Q647" s="7"/>
      <c r="R647" s="7"/>
      <c r="S647" s="55"/>
      <c r="T647" s="55"/>
      <c r="U647" s="55"/>
      <c r="V647" s="55"/>
      <c r="W647" s="55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1:35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20"/>
      <c r="O648" s="7"/>
      <c r="P648" s="7"/>
      <c r="Q648" s="7"/>
      <c r="R648" s="7"/>
      <c r="S648" s="55"/>
      <c r="T648" s="55"/>
      <c r="U648" s="55"/>
      <c r="V648" s="55"/>
      <c r="W648" s="55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1:35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20"/>
      <c r="O649" s="7"/>
      <c r="P649" s="7"/>
      <c r="Q649" s="7"/>
      <c r="R649" s="7"/>
      <c r="S649" s="55"/>
      <c r="T649" s="55"/>
      <c r="U649" s="55"/>
      <c r="V649" s="55"/>
      <c r="W649" s="55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1:35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20"/>
      <c r="O650" s="7"/>
      <c r="P650" s="7"/>
      <c r="Q650" s="7"/>
      <c r="R650" s="7"/>
      <c r="S650" s="55"/>
      <c r="T650" s="55"/>
      <c r="U650" s="55"/>
      <c r="V650" s="55"/>
      <c r="W650" s="55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1:35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20"/>
      <c r="O651" s="7"/>
      <c r="P651" s="7"/>
      <c r="Q651" s="7"/>
      <c r="R651" s="7"/>
      <c r="S651" s="55"/>
      <c r="T651" s="55"/>
      <c r="U651" s="55"/>
      <c r="V651" s="55"/>
      <c r="W651" s="55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1:35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20"/>
      <c r="O652" s="7"/>
      <c r="P652" s="7"/>
      <c r="Q652" s="7"/>
      <c r="R652" s="7"/>
      <c r="S652" s="55"/>
      <c r="T652" s="55"/>
      <c r="U652" s="55"/>
      <c r="V652" s="55"/>
      <c r="W652" s="55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1:35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20"/>
      <c r="O653" s="7"/>
      <c r="P653" s="7"/>
      <c r="Q653" s="7"/>
      <c r="R653" s="7"/>
      <c r="S653" s="55"/>
      <c r="T653" s="55"/>
      <c r="U653" s="55"/>
      <c r="V653" s="55"/>
      <c r="W653" s="55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1:35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20"/>
      <c r="O654" s="7"/>
      <c r="P654" s="7"/>
      <c r="Q654" s="7"/>
      <c r="R654" s="7"/>
      <c r="S654" s="55"/>
      <c r="T654" s="55"/>
      <c r="U654" s="55"/>
      <c r="V654" s="55"/>
      <c r="W654" s="55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1:35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20"/>
      <c r="O655" s="7"/>
      <c r="P655" s="7"/>
      <c r="Q655" s="7"/>
      <c r="R655" s="7"/>
      <c r="S655" s="55"/>
      <c r="T655" s="55"/>
      <c r="U655" s="55"/>
      <c r="V655" s="55"/>
      <c r="W655" s="55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1:35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20"/>
      <c r="O656" s="7"/>
      <c r="P656" s="7"/>
      <c r="Q656" s="7"/>
      <c r="R656" s="7"/>
      <c r="S656" s="55"/>
      <c r="T656" s="55"/>
      <c r="U656" s="55"/>
      <c r="V656" s="55"/>
      <c r="W656" s="55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1:35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20"/>
      <c r="O657" s="7"/>
      <c r="P657" s="7"/>
      <c r="Q657" s="7"/>
      <c r="R657" s="7"/>
      <c r="S657" s="55"/>
      <c r="T657" s="55"/>
      <c r="U657" s="55"/>
      <c r="V657" s="55"/>
      <c r="W657" s="55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1:35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20"/>
      <c r="O658" s="7"/>
      <c r="P658" s="7"/>
      <c r="Q658" s="7"/>
      <c r="R658" s="7"/>
      <c r="S658" s="55"/>
      <c r="T658" s="55"/>
      <c r="U658" s="55"/>
      <c r="V658" s="55"/>
      <c r="W658" s="55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1:35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20"/>
      <c r="O659" s="7"/>
      <c r="P659" s="7"/>
      <c r="Q659" s="7"/>
      <c r="R659" s="7"/>
      <c r="S659" s="55"/>
      <c r="T659" s="55"/>
      <c r="U659" s="55"/>
      <c r="V659" s="55"/>
      <c r="W659" s="55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1:35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20"/>
      <c r="O660" s="7"/>
      <c r="P660" s="7"/>
      <c r="Q660" s="7"/>
      <c r="R660" s="7"/>
      <c r="S660" s="55"/>
      <c r="T660" s="55"/>
      <c r="U660" s="55"/>
      <c r="V660" s="55"/>
      <c r="W660" s="55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1:35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20"/>
      <c r="O661" s="7"/>
      <c r="P661" s="7"/>
      <c r="Q661" s="7"/>
      <c r="R661" s="7"/>
      <c r="S661" s="55"/>
      <c r="T661" s="55"/>
      <c r="U661" s="55"/>
      <c r="V661" s="55"/>
      <c r="W661" s="55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1:35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20"/>
      <c r="O662" s="7"/>
      <c r="P662" s="7"/>
      <c r="Q662" s="7"/>
      <c r="R662" s="7"/>
      <c r="S662" s="55"/>
      <c r="T662" s="55"/>
      <c r="U662" s="55"/>
      <c r="V662" s="55"/>
      <c r="W662" s="55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1:35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20"/>
      <c r="O663" s="7"/>
      <c r="P663" s="7"/>
      <c r="Q663" s="7"/>
      <c r="R663" s="7"/>
      <c r="S663" s="55"/>
      <c r="T663" s="55"/>
      <c r="U663" s="55"/>
      <c r="V663" s="55"/>
      <c r="W663" s="55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1:35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20"/>
      <c r="O664" s="7"/>
      <c r="P664" s="7"/>
      <c r="Q664" s="7"/>
      <c r="R664" s="7"/>
      <c r="S664" s="55"/>
      <c r="T664" s="55"/>
      <c r="U664" s="55"/>
      <c r="V664" s="55"/>
      <c r="W664" s="55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1:35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20"/>
      <c r="O665" s="7"/>
      <c r="P665" s="7"/>
      <c r="Q665" s="7"/>
      <c r="R665" s="7"/>
      <c r="S665" s="55"/>
      <c r="T665" s="55"/>
      <c r="U665" s="55"/>
      <c r="V665" s="55"/>
      <c r="W665" s="55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1:35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20"/>
      <c r="O666" s="7"/>
      <c r="P666" s="7"/>
      <c r="Q666" s="7"/>
      <c r="R666" s="7"/>
      <c r="S666" s="55"/>
      <c r="T666" s="55"/>
      <c r="U666" s="55"/>
      <c r="V666" s="55"/>
      <c r="W666" s="55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1:35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20"/>
      <c r="O667" s="7"/>
      <c r="P667" s="7"/>
      <c r="Q667" s="7"/>
      <c r="R667" s="7"/>
      <c r="S667" s="55"/>
      <c r="T667" s="55"/>
      <c r="U667" s="55"/>
      <c r="V667" s="55"/>
      <c r="W667" s="55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1:35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20"/>
      <c r="O668" s="7"/>
      <c r="P668" s="7"/>
      <c r="Q668" s="7"/>
      <c r="R668" s="7"/>
      <c r="S668" s="55"/>
      <c r="T668" s="55"/>
      <c r="U668" s="55"/>
      <c r="V668" s="55"/>
      <c r="W668" s="55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1:35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20"/>
      <c r="O669" s="7"/>
      <c r="P669" s="7"/>
      <c r="Q669" s="7"/>
      <c r="R669" s="7"/>
      <c r="S669" s="55"/>
      <c r="T669" s="55"/>
      <c r="U669" s="55"/>
      <c r="V669" s="55"/>
      <c r="W669" s="55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1:35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20"/>
      <c r="O670" s="7"/>
      <c r="P670" s="7"/>
      <c r="Q670" s="7"/>
      <c r="R670" s="7"/>
      <c r="S670" s="55"/>
      <c r="T670" s="55"/>
      <c r="U670" s="55"/>
      <c r="V670" s="55"/>
      <c r="W670" s="55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1:35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20"/>
      <c r="O671" s="7"/>
      <c r="P671" s="7"/>
      <c r="Q671" s="7"/>
      <c r="R671" s="7"/>
      <c r="S671" s="55"/>
      <c r="T671" s="55"/>
      <c r="U671" s="55"/>
      <c r="V671" s="55"/>
      <c r="W671" s="55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1:35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20"/>
      <c r="O672" s="7"/>
      <c r="P672" s="7"/>
      <c r="Q672" s="7"/>
      <c r="R672" s="7"/>
      <c r="S672" s="55"/>
      <c r="T672" s="55"/>
      <c r="U672" s="55"/>
      <c r="V672" s="55"/>
      <c r="W672" s="55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1:35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20"/>
      <c r="O673" s="7"/>
      <c r="P673" s="7"/>
      <c r="Q673" s="7"/>
      <c r="R673" s="7"/>
      <c r="S673" s="55"/>
      <c r="T673" s="55"/>
      <c r="U673" s="55"/>
      <c r="V673" s="55"/>
      <c r="W673" s="55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1:35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20"/>
      <c r="O674" s="7"/>
      <c r="P674" s="7"/>
      <c r="Q674" s="7"/>
      <c r="R674" s="7"/>
      <c r="S674" s="55"/>
      <c r="T674" s="55"/>
      <c r="U674" s="55"/>
      <c r="V674" s="55"/>
      <c r="W674" s="55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1:35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20"/>
      <c r="O675" s="7"/>
      <c r="P675" s="7"/>
      <c r="Q675" s="7"/>
      <c r="R675" s="7"/>
      <c r="S675" s="55"/>
      <c r="T675" s="55"/>
      <c r="U675" s="55"/>
      <c r="V675" s="55"/>
      <c r="W675" s="55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1:35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20"/>
      <c r="O676" s="7"/>
      <c r="P676" s="7"/>
      <c r="Q676" s="7"/>
      <c r="R676" s="7"/>
      <c r="S676" s="55"/>
      <c r="T676" s="55"/>
      <c r="U676" s="55"/>
      <c r="V676" s="55"/>
      <c r="W676" s="55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1:35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20"/>
      <c r="O677" s="7"/>
      <c r="P677" s="7"/>
      <c r="Q677" s="7"/>
      <c r="R677" s="7"/>
      <c r="S677" s="55"/>
      <c r="T677" s="55"/>
      <c r="U677" s="55"/>
      <c r="V677" s="55"/>
      <c r="W677" s="55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1:35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20"/>
      <c r="O678" s="7"/>
      <c r="P678" s="7"/>
      <c r="Q678" s="7"/>
      <c r="R678" s="7"/>
      <c r="S678" s="55"/>
      <c r="T678" s="55"/>
      <c r="U678" s="55"/>
      <c r="V678" s="55"/>
      <c r="W678" s="55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1:35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20"/>
      <c r="O679" s="7"/>
      <c r="P679" s="7"/>
      <c r="Q679" s="7"/>
      <c r="R679" s="7"/>
      <c r="S679" s="55"/>
      <c r="T679" s="55"/>
      <c r="U679" s="55"/>
      <c r="V679" s="55"/>
      <c r="W679" s="55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1:35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20"/>
      <c r="O680" s="7"/>
      <c r="P680" s="7"/>
      <c r="Q680" s="7"/>
      <c r="R680" s="7"/>
      <c r="S680" s="55"/>
      <c r="T680" s="55"/>
      <c r="U680" s="55"/>
      <c r="V680" s="55"/>
      <c r="W680" s="55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1:35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20"/>
      <c r="O681" s="7"/>
      <c r="P681" s="7"/>
      <c r="Q681" s="7"/>
      <c r="R681" s="7"/>
      <c r="S681" s="55"/>
      <c r="T681" s="55"/>
      <c r="U681" s="55"/>
      <c r="V681" s="55"/>
      <c r="W681" s="55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1:35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20"/>
      <c r="O682" s="7"/>
      <c r="P682" s="7"/>
      <c r="Q682" s="7"/>
      <c r="R682" s="7"/>
      <c r="S682" s="55"/>
      <c r="T682" s="55"/>
      <c r="U682" s="55"/>
      <c r="V682" s="55"/>
      <c r="W682" s="55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1:35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20"/>
      <c r="O683" s="7"/>
      <c r="P683" s="7"/>
      <c r="Q683" s="7"/>
      <c r="R683" s="7"/>
      <c r="S683" s="55"/>
      <c r="T683" s="55"/>
      <c r="U683" s="55"/>
      <c r="V683" s="55"/>
      <c r="W683" s="55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1:35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20"/>
      <c r="O684" s="7"/>
      <c r="P684" s="7"/>
      <c r="Q684" s="7"/>
      <c r="R684" s="7"/>
      <c r="S684" s="55"/>
      <c r="T684" s="55"/>
      <c r="U684" s="55"/>
      <c r="V684" s="55"/>
      <c r="W684" s="55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1:35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20"/>
      <c r="O685" s="7"/>
      <c r="P685" s="7"/>
      <c r="Q685" s="7"/>
      <c r="R685" s="7"/>
      <c r="S685" s="55"/>
      <c r="T685" s="55"/>
      <c r="U685" s="55"/>
      <c r="V685" s="55"/>
      <c r="W685" s="55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1:35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20"/>
      <c r="O686" s="7"/>
      <c r="P686" s="7"/>
      <c r="Q686" s="7"/>
      <c r="R686" s="7"/>
      <c r="S686" s="55"/>
      <c r="T686" s="55"/>
      <c r="U686" s="55"/>
      <c r="V686" s="55"/>
      <c r="W686" s="55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1:35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20"/>
      <c r="O687" s="7"/>
      <c r="P687" s="7"/>
      <c r="Q687" s="7"/>
      <c r="R687" s="7"/>
      <c r="S687" s="55"/>
      <c r="T687" s="55"/>
      <c r="U687" s="55"/>
      <c r="V687" s="55"/>
      <c r="W687" s="55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1:35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20"/>
      <c r="O688" s="7"/>
      <c r="P688" s="7"/>
      <c r="Q688" s="7"/>
      <c r="R688" s="7"/>
      <c r="S688" s="55"/>
      <c r="T688" s="55"/>
      <c r="U688" s="55"/>
      <c r="V688" s="55"/>
      <c r="W688" s="55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1:35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20"/>
      <c r="O689" s="7"/>
      <c r="P689" s="7"/>
      <c r="Q689" s="7"/>
      <c r="R689" s="7"/>
      <c r="S689" s="55"/>
      <c r="T689" s="55"/>
      <c r="U689" s="55"/>
      <c r="V689" s="55"/>
      <c r="W689" s="55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1:35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20"/>
      <c r="O690" s="7"/>
      <c r="P690" s="7"/>
      <c r="Q690" s="7"/>
      <c r="R690" s="7"/>
      <c r="S690" s="55"/>
      <c r="T690" s="55"/>
      <c r="U690" s="55"/>
      <c r="V690" s="55"/>
      <c r="W690" s="55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1:35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20"/>
      <c r="O691" s="7"/>
      <c r="P691" s="7"/>
      <c r="Q691" s="7"/>
      <c r="R691" s="7"/>
      <c r="S691" s="55"/>
      <c r="T691" s="55"/>
      <c r="U691" s="55"/>
      <c r="V691" s="55"/>
      <c r="W691" s="55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1:35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20"/>
      <c r="O692" s="7"/>
      <c r="P692" s="7"/>
      <c r="Q692" s="7"/>
      <c r="R692" s="7"/>
      <c r="S692" s="55"/>
      <c r="T692" s="55"/>
      <c r="U692" s="55"/>
      <c r="V692" s="55"/>
      <c r="W692" s="55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1:35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20"/>
      <c r="O693" s="7"/>
      <c r="P693" s="7"/>
      <c r="Q693" s="7"/>
      <c r="R693" s="7"/>
      <c r="S693" s="55"/>
      <c r="T693" s="55"/>
      <c r="U693" s="55"/>
      <c r="V693" s="55"/>
      <c r="W693" s="55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1:35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20"/>
      <c r="O694" s="7"/>
      <c r="P694" s="7"/>
      <c r="Q694" s="7"/>
      <c r="R694" s="7"/>
      <c r="S694" s="55"/>
      <c r="T694" s="55"/>
      <c r="U694" s="55"/>
      <c r="V694" s="55"/>
      <c r="W694" s="55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1:35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20"/>
      <c r="O695" s="7"/>
      <c r="P695" s="7"/>
      <c r="Q695" s="7"/>
      <c r="R695" s="7"/>
      <c r="S695" s="55"/>
      <c r="T695" s="55"/>
      <c r="U695" s="55"/>
      <c r="V695" s="55"/>
      <c r="W695" s="55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1:35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20"/>
      <c r="O696" s="7"/>
      <c r="P696" s="7"/>
      <c r="Q696" s="7"/>
      <c r="R696" s="7"/>
      <c r="S696" s="55"/>
      <c r="T696" s="55"/>
      <c r="U696" s="55"/>
      <c r="V696" s="55"/>
      <c r="W696" s="55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1:35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20"/>
      <c r="O697" s="7"/>
      <c r="P697" s="7"/>
      <c r="Q697" s="7"/>
      <c r="R697" s="7"/>
      <c r="S697" s="55"/>
      <c r="T697" s="55"/>
      <c r="U697" s="55"/>
      <c r="V697" s="55"/>
      <c r="W697" s="55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1:35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20"/>
      <c r="O698" s="7"/>
      <c r="P698" s="7"/>
      <c r="Q698" s="7"/>
      <c r="R698" s="7"/>
      <c r="S698" s="55"/>
      <c r="T698" s="55"/>
      <c r="U698" s="55"/>
      <c r="V698" s="55"/>
      <c r="W698" s="55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1:35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20"/>
      <c r="O699" s="7"/>
      <c r="P699" s="7"/>
      <c r="Q699" s="7"/>
      <c r="R699" s="7"/>
      <c r="S699" s="55"/>
      <c r="T699" s="55"/>
      <c r="U699" s="55"/>
      <c r="V699" s="55"/>
      <c r="W699" s="55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1:35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20"/>
      <c r="O700" s="7"/>
      <c r="P700" s="7"/>
      <c r="Q700" s="7"/>
      <c r="R700" s="7"/>
      <c r="S700" s="55"/>
      <c r="T700" s="55"/>
      <c r="U700" s="55"/>
      <c r="V700" s="55"/>
      <c r="W700" s="55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1:35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20"/>
      <c r="O701" s="7"/>
      <c r="P701" s="7"/>
      <c r="Q701" s="7"/>
      <c r="R701" s="7"/>
      <c r="S701" s="55"/>
      <c r="T701" s="55"/>
      <c r="U701" s="55"/>
      <c r="V701" s="55"/>
      <c r="W701" s="55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1:35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20"/>
      <c r="O702" s="7"/>
      <c r="P702" s="7"/>
      <c r="Q702" s="7"/>
      <c r="R702" s="7"/>
      <c r="S702" s="55"/>
      <c r="T702" s="55"/>
      <c r="U702" s="55"/>
      <c r="V702" s="55"/>
      <c r="W702" s="55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1:35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20"/>
      <c r="O703" s="7"/>
      <c r="P703" s="7"/>
      <c r="Q703" s="7"/>
      <c r="R703" s="7"/>
      <c r="S703" s="55"/>
      <c r="T703" s="55"/>
      <c r="U703" s="55"/>
      <c r="V703" s="55"/>
      <c r="W703" s="55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1:35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20"/>
      <c r="O704" s="7"/>
      <c r="P704" s="7"/>
      <c r="Q704" s="7"/>
      <c r="R704" s="7"/>
      <c r="S704" s="55"/>
      <c r="T704" s="55"/>
      <c r="U704" s="55"/>
      <c r="V704" s="55"/>
      <c r="W704" s="55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1:35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20"/>
      <c r="O705" s="7"/>
      <c r="P705" s="7"/>
      <c r="Q705" s="7"/>
      <c r="R705" s="7"/>
      <c r="S705" s="55"/>
      <c r="T705" s="55"/>
      <c r="U705" s="55"/>
      <c r="V705" s="55"/>
      <c r="W705" s="55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1:35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20"/>
      <c r="O706" s="7"/>
      <c r="P706" s="7"/>
      <c r="Q706" s="7"/>
      <c r="R706" s="7"/>
      <c r="S706" s="55"/>
      <c r="T706" s="55"/>
      <c r="U706" s="55"/>
      <c r="V706" s="55"/>
      <c r="W706" s="55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1:35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20"/>
      <c r="O707" s="7"/>
      <c r="P707" s="7"/>
      <c r="Q707" s="7"/>
      <c r="R707" s="7"/>
      <c r="S707" s="55"/>
      <c r="T707" s="55"/>
      <c r="U707" s="55"/>
      <c r="V707" s="55"/>
      <c r="W707" s="55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1:35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20"/>
      <c r="O708" s="7"/>
      <c r="P708" s="7"/>
      <c r="Q708" s="7"/>
      <c r="R708" s="7"/>
      <c r="S708" s="55"/>
      <c r="T708" s="55"/>
      <c r="U708" s="55"/>
      <c r="V708" s="55"/>
      <c r="W708" s="55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1:35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20"/>
      <c r="O709" s="7"/>
      <c r="P709" s="7"/>
      <c r="Q709" s="7"/>
      <c r="R709" s="7"/>
      <c r="S709" s="55"/>
      <c r="T709" s="55"/>
      <c r="U709" s="55"/>
      <c r="V709" s="55"/>
      <c r="W709" s="55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1:35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20"/>
      <c r="O710" s="7"/>
      <c r="P710" s="7"/>
      <c r="Q710" s="7"/>
      <c r="R710" s="7"/>
      <c r="S710" s="55"/>
      <c r="T710" s="55"/>
      <c r="U710" s="55"/>
      <c r="V710" s="55"/>
      <c r="W710" s="55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1:35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20"/>
      <c r="O711" s="7"/>
      <c r="P711" s="7"/>
      <c r="Q711" s="7"/>
      <c r="R711" s="7"/>
      <c r="S711" s="55"/>
      <c r="T711" s="55"/>
      <c r="U711" s="55"/>
      <c r="V711" s="55"/>
      <c r="W711" s="55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1:35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20"/>
      <c r="O712" s="7"/>
      <c r="P712" s="7"/>
      <c r="Q712" s="7"/>
      <c r="R712" s="7"/>
      <c r="S712" s="55"/>
      <c r="T712" s="55"/>
      <c r="U712" s="55"/>
      <c r="V712" s="55"/>
      <c r="W712" s="55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1:35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20"/>
      <c r="O713" s="7"/>
      <c r="P713" s="7"/>
      <c r="Q713" s="7"/>
      <c r="R713" s="7"/>
      <c r="S713" s="55"/>
      <c r="T713" s="55"/>
      <c r="U713" s="55"/>
      <c r="V713" s="55"/>
      <c r="W713" s="55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1:35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20"/>
      <c r="O714" s="7"/>
      <c r="P714" s="7"/>
      <c r="Q714" s="7"/>
      <c r="R714" s="7"/>
      <c r="S714" s="55"/>
      <c r="T714" s="55"/>
      <c r="U714" s="55"/>
      <c r="V714" s="55"/>
      <c r="W714" s="55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1:35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20"/>
      <c r="O715" s="7"/>
      <c r="P715" s="7"/>
      <c r="Q715" s="7"/>
      <c r="R715" s="7"/>
      <c r="S715" s="55"/>
      <c r="T715" s="55"/>
      <c r="U715" s="55"/>
      <c r="V715" s="55"/>
      <c r="W715" s="55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1:35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20"/>
      <c r="O716" s="7"/>
      <c r="P716" s="7"/>
      <c r="Q716" s="7"/>
      <c r="R716" s="7"/>
      <c r="S716" s="55"/>
      <c r="T716" s="55"/>
      <c r="U716" s="55"/>
      <c r="V716" s="55"/>
      <c r="W716" s="55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1:35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20"/>
      <c r="O717" s="7"/>
      <c r="P717" s="7"/>
      <c r="Q717" s="7"/>
      <c r="R717" s="7"/>
      <c r="S717" s="55"/>
      <c r="T717" s="55"/>
      <c r="U717" s="55"/>
      <c r="V717" s="55"/>
      <c r="W717" s="55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1:35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20"/>
      <c r="O718" s="7"/>
      <c r="P718" s="7"/>
      <c r="Q718" s="7"/>
      <c r="R718" s="7"/>
      <c r="S718" s="55"/>
      <c r="T718" s="55"/>
      <c r="U718" s="55"/>
      <c r="V718" s="55"/>
      <c r="W718" s="55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1:35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20"/>
      <c r="O719" s="7"/>
      <c r="P719" s="7"/>
      <c r="Q719" s="7"/>
      <c r="R719" s="7"/>
      <c r="S719" s="55"/>
      <c r="T719" s="55"/>
      <c r="U719" s="55"/>
      <c r="V719" s="55"/>
      <c r="W719" s="55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1:35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20"/>
      <c r="O720" s="7"/>
      <c r="P720" s="7"/>
      <c r="Q720" s="7"/>
      <c r="R720" s="7"/>
      <c r="S720" s="55"/>
      <c r="T720" s="55"/>
      <c r="U720" s="55"/>
      <c r="V720" s="55"/>
      <c r="W720" s="55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1:35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20"/>
      <c r="O721" s="7"/>
      <c r="P721" s="7"/>
      <c r="Q721" s="7"/>
      <c r="R721" s="7"/>
      <c r="S721" s="55"/>
      <c r="T721" s="55"/>
      <c r="U721" s="55"/>
      <c r="V721" s="55"/>
      <c r="W721" s="55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1:35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20"/>
      <c r="O722" s="7"/>
      <c r="P722" s="7"/>
      <c r="Q722" s="7"/>
      <c r="R722" s="7"/>
      <c r="S722" s="55"/>
      <c r="T722" s="55"/>
      <c r="U722" s="55"/>
      <c r="V722" s="55"/>
      <c r="W722" s="55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1:35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20"/>
      <c r="O723" s="7"/>
      <c r="P723" s="7"/>
      <c r="Q723" s="7"/>
      <c r="R723" s="7"/>
      <c r="S723" s="55"/>
      <c r="T723" s="55"/>
      <c r="U723" s="55"/>
      <c r="V723" s="55"/>
      <c r="W723" s="55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1:35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20"/>
      <c r="O724" s="7"/>
      <c r="P724" s="7"/>
      <c r="Q724" s="7"/>
      <c r="R724" s="7"/>
      <c r="S724" s="55"/>
      <c r="T724" s="55"/>
      <c r="U724" s="55"/>
      <c r="V724" s="55"/>
      <c r="W724" s="55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1:35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20"/>
      <c r="O725" s="7"/>
      <c r="P725" s="7"/>
      <c r="Q725" s="7"/>
      <c r="R725" s="7"/>
      <c r="S725" s="55"/>
      <c r="T725" s="55"/>
      <c r="U725" s="55"/>
      <c r="V725" s="55"/>
      <c r="W725" s="55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1:35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20"/>
      <c r="O726" s="7"/>
      <c r="P726" s="7"/>
      <c r="Q726" s="7"/>
      <c r="R726" s="7"/>
      <c r="S726" s="55"/>
      <c r="T726" s="55"/>
      <c r="U726" s="55"/>
      <c r="V726" s="55"/>
      <c r="W726" s="55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1:35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20"/>
      <c r="O727" s="7"/>
      <c r="P727" s="7"/>
      <c r="Q727" s="7"/>
      <c r="R727" s="7"/>
      <c r="S727" s="55"/>
      <c r="T727" s="55"/>
      <c r="U727" s="55"/>
      <c r="V727" s="55"/>
      <c r="W727" s="55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1:35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20"/>
      <c r="O728" s="7"/>
      <c r="P728" s="7"/>
      <c r="Q728" s="7"/>
      <c r="R728" s="7"/>
      <c r="S728" s="55"/>
      <c r="T728" s="55"/>
      <c r="U728" s="55"/>
      <c r="V728" s="55"/>
      <c r="W728" s="55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1:35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20"/>
      <c r="O729" s="7"/>
      <c r="P729" s="7"/>
      <c r="Q729" s="7"/>
      <c r="R729" s="7"/>
      <c r="S729" s="55"/>
      <c r="T729" s="55"/>
      <c r="U729" s="55"/>
      <c r="V729" s="55"/>
      <c r="W729" s="55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1:35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20"/>
      <c r="O730" s="7"/>
      <c r="P730" s="7"/>
      <c r="Q730" s="7"/>
      <c r="R730" s="7"/>
      <c r="S730" s="55"/>
      <c r="T730" s="55"/>
      <c r="U730" s="55"/>
      <c r="V730" s="55"/>
      <c r="W730" s="55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1:35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20"/>
      <c r="O731" s="7"/>
      <c r="P731" s="7"/>
      <c r="Q731" s="7"/>
      <c r="R731" s="7"/>
      <c r="S731" s="55"/>
      <c r="T731" s="55"/>
      <c r="U731" s="55"/>
      <c r="V731" s="55"/>
      <c r="W731" s="55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1:35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20"/>
      <c r="O732" s="7"/>
      <c r="P732" s="7"/>
      <c r="Q732" s="7"/>
      <c r="R732" s="7"/>
      <c r="S732" s="55"/>
      <c r="T732" s="55"/>
      <c r="U732" s="55"/>
      <c r="V732" s="55"/>
      <c r="W732" s="55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1:35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20"/>
      <c r="O733" s="7"/>
      <c r="P733" s="7"/>
      <c r="Q733" s="7"/>
      <c r="R733" s="7"/>
      <c r="S733" s="55"/>
      <c r="T733" s="55"/>
      <c r="U733" s="55"/>
      <c r="V733" s="55"/>
      <c r="W733" s="55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1:35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20"/>
      <c r="O734" s="7"/>
      <c r="P734" s="7"/>
      <c r="Q734" s="7"/>
      <c r="R734" s="7"/>
      <c r="S734" s="55"/>
      <c r="T734" s="55"/>
      <c r="U734" s="55"/>
      <c r="V734" s="55"/>
      <c r="W734" s="55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1:35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20"/>
      <c r="O735" s="7"/>
      <c r="P735" s="7"/>
      <c r="Q735" s="7"/>
      <c r="R735" s="7"/>
      <c r="S735" s="55"/>
      <c r="T735" s="55"/>
      <c r="U735" s="55"/>
      <c r="V735" s="55"/>
      <c r="W735" s="55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1:35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20"/>
      <c r="O736" s="7"/>
      <c r="P736" s="7"/>
      <c r="Q736" s="7"/>
      <c r="R736" s="7"/>
      <c r="S736" s="55"/>
      <c r="T736" s="55"/>
      <c r="U736" s="55"/>
      <c r="V736" s="55"/>
      <c r="W736" s="55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1:35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20"/>
      <c r="O737" s="7"/>
      <c r="P737" s="7"/>
      <c r="Q737" s="7"/>
      <c r="R737" s="7"/>
      <c r="S737" s="55"/>
      <c r="T737" s="55"/>
      <c r="U737" s="55"/>
      <c r="V737" s="55"/>
      <c r="W737" s="55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1:35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20"/>
      <c r="O738" s="7"/>
      <c r="P738" s="7"/>
      <c r="Q738" s="7"/>
      <c r="R738" s="7"/>
      <c r="S738" s="55"/>
      <c r="T738" s="55"/>
      <c r="U738" s="55"/>
      <c r="V738" s="55"/>
      <c r="W738" s="55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1:35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20"/>
      <c r="O739" s="7"/>
      <c r="P739" s="7"/>
      <c r="Q739" s="7"/>
      <c r="R739" s="7"/>
      <c r="S739" s="55"/>
      <c r="T739" s="55"/>
      <c r="U739" s="55"/>
      <c r="V739" s="55"/>
      <c r="W739" s="55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1:35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20"/>
      <c r="O740" s="7"/>
      <c r="P740" s="7"/>
      <c r="Q740" s="7"/>
      <c r="R740" s="7"/>
      <c r="S740" s="55"/>
      <c r="T740" s="55"/>
      <c r="U740" s="55"/>
      <c r="V740" s="55"/>
      <c r="W740" s="55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1:35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20"/>
      <c r="O741" s="7"/>
      <c r="P741" s="7"/>
      <c r="Q741" s="7"/>
      <c r="R741" s="7"/>
      <c r="S741" s="55"/>
      <c r="T741" s="55"/>
      <c r="U741" s="55"/>
      <c r="V741" s="55"/>
      <c r="W741" s="55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1:35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20"/>
      <c r="O742" s="7"/>
      <c r="P742" s="7"/>
      <c r="Q742" s="7"/>
      <c r="R742" s="7"/>
      <c r="S742" s="55"/>
      <c r="T742" s="55"/>
      <c r="U742" s="55"/>
      <c r="V742" s="55"/>
      <c r="W742" s="55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1:35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20"/>
      <c r="O743" s="7"/>
      <c r="P743" s="7"/>
      <c r="Q743" s="7"/>
      <c r="R743" s="7"/>
      <c r="S743" s="55"/>
      <c r="T743" s="55"/>
      <c r="U743" s="55"/>
      <c r="V743" s="55"/>
      <c r="W743" s="55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1:35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20"/>
      <c r="O744" s="7"/>
      <c r="P744" s="7"/>
      <c r="Q744" s="7"/>
      <c r="R744" s="7"/>
      <c r="S744" s="55"/>
      <c r="T744" s="55"/>
      <c r="U744" s="55"/>
      <c r="V744" s="55"/>
      <c r="W744" s="55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1:35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20"/>
      <c r="O745" s="7"/>
      <c r="P745" s="7"/>
      <c r="Q745" s="7"/>
      <c r="R745" s="7"/>
      <c r="S745" s="55"/>
      <c r="T745" s="55"/>
      <c r="U745" s="55"/>
      <c r="V745" s="55"/>
      <c r="W745" s="55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1:35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20"/>
      <c r="O746" s="7"/>
      <c r="P746" s="7"/>
      <c r="Q746" s="7"/>
      <c r="R746" s="7"/>
      <c r="S746" s="55"/>
      <c r="T746" s="55"/>
      <c r="U746" s="55"/>
      <c r="V746" s="55"/>
      <c r="W746" s="55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1:35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20"/>
      <c r="O747" s="7"/>
      <c r="P747" s="7"/>
      <c r="Q747" s="7"/>
      <c r="R747" s="7"/>
      <c r="S747" s="55"/>
      <c r="T747" s="55"/>
      <c r="U747" s="55"/>
      <c r="V747" s="55"/>
      <c r="W747" s="55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1:35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20"/>
      <c r="O748" s="7"/>
      <c r="P748" s="7"/>
      <c r="Q748" s="7"/>
      <c r="R748" s="7"/>
      <c r="S748" s="55"/>
      <c r="T748" s="55"/>
      <c r="U748" s="55"/>
      <c r="V748" s="55"/>
      <c r="W748" s="55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1:35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20"/>
      <c r="O749" s="7"/>
      <c r="P749" s="7"/>
      <c r="Q749" s="7"/>
      <c r="R749" s="7"/>
      <c r="S749" s="55"/>
      <c r="T749" s="55"/>
      <c r="U749" s="55"/>
      <c r="V749" s="55"/>
      <c r="W749" s="55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1:35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20"/>
      <c r="O750" s="7"/>
      <c r="P750" s="7"/>
      <c r="Q750" s="7"/>
      <c r="R750" s="7"/>
      <c r="S750" s="55"/>
      <c r="T750" s="55"/>
      <c r="U750" s="55"/>
      <c r="V750" s="55"/>
      <c r="W750" s="55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1:35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20"/>
      <c r="O751" s="7"/>
      <c r="P751" s="7"/>
      <c r="Q751" s="7"/>
      <c r="R751" s="7"/>
      <c r="S751" s="55"/>
      <c r="T751" s="55"/>
      <c r="U751" s="55"/>
      <c r="V751" s="55"/>
      <c r="W751" s="55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1:35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20"/>
      <c r="O752" s="7"/>
      <c r="P752" s="7"/>
      <c r="Q752" s="7"/>
      <c r="R752" s="7"/>
      <c r="S752" s="55"/>
      <c r="T752" s="55"/>
      <c r="U752" s="55"/>
      <c r="V752" s="55"/>
      <c r="W752" s="55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1:35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20"/>
      <c r="O753" s="7"/>
      <c r="P753" s="7"/>
      <c r="Q753" s="7"/>
      <c r="R753" s="7"/>
      <c r="S753" s="55"/>
      <c r="T753" s="55"/>
      <c r="U753" s="55"/>
      <c r="V753" s="55"/>
      <c r="W753" s="55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1:35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20"/>
      <c r="O754" s="7"/>
      <c r="P754" s="7"/>
      <c r="Q754" s="7"/>
      <c r="R754" s="7"/>
      <c r="S754" s="55"/>
      <c r="T754" s="55"/>
      <c r="U754" s="55"/>
      <c r="V754" s="55"/>
      <c r="W754" s="55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1:35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20"/>
      <c r="O755" s="7"/>
      <c r="P755" s="7"/>
      <c r="Q755" s="7"/>
      <c r="R755" s="7"/>
      <c r="S755" s="55"/>
      <c r="T755" s="55"/>
      <c r="U755" s="55"/>
      <c r="V755" s="55"/>
      <c r="W755" s="55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1:35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20"/>
      <c r="O756" s="7"/>
      <c r="P756" s="7"/>
      <c r="Q756" s="7"/>
      <c r="R756" s="7"/>
      <c r="S756" s="55"/>
      <c r="T756" s="55"/>
      <c r="U756" s="55"/>
      <c r="V756" s="55"/>
      <c r="W756" s="55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1:35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20"/>
      <c r="O757" s="7"/>
      <c r="P757" s="7"/>
      <c r="Q757" s="7"/>
      <c r="R757" s="7"/>
      <c r="S757" s="55"/>
      <c r="T757" s="55"/>
      <c r="U757" s="55"/>
      <c r="V757" s="55"/>
      <c r="W757" s="55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1:35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20"/>
      <c r="O758" s="7"/>
      <c r="P758" s="7"/>
      <c r="Q758" s="7"/>
      <c r="R758" s="7"/>
      <c r="S758" s="55"/>
      <c r="T758" s="55"/>
      <c r="U758" s="55"/>
      <c r="V758" s="55"/>
      <c r="W758" s="55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1:35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20"/>
      <c r="O759" s="7"/>
      <c r="P759" s="7"/>
      <c r="Q759" s="7"/>
      <c r="R759" s="7"/>
      <c r="S759" s="55"/>
      <c r="T759" s="55"/>
      <c r="U759" s="55"/>
      <c r="V759" s="55"/>
      <c r="W759" s="55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1:35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20"/>
      <c r="O760" s="7"/>
      <c r="P760" s="7"/>
      <c r="Q760" s="7"/>
      <c r="R760" s="7"/>
      <c r="S760" s="55"/>
      <c r="T760" s="55"/>
      <c r="U760" s="55"/>
      <c r="V760" s="55"/>
      <c r="W760" s="55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1:35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20"/>
      <c r="O761" s="7"/>
      <c r="P761" s="7"/>
      <c r="Q761" s="7"/>
      <c r="R761" s="7"/>
      <c r="S761" s="55"/>
      <c r="T761" s="55"/>
      <c r="U761" s="55"/>
      <c r="V761" s="55"/>
      <c r="W761" s="55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1:35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20"/>
      <c r="O762" s="7"/>
      <c r="P762" s="7"/>
      <c r="Q762" s="7"/>
      <c r="R762" s="7"/>
      <c r="S762" s="55"/>
      <c r="T762" s="55"/>
      <c r="U762" s="55"/>
      <c r="V762" s="55"/>
      <c r="W762" s="55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1:35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20"/>
      <c r="O763" s="7"/>
      <c r="P763" s="7"/>
      <c r="Q763" s="7"/>
      <c r="R763" s="7"/>
      <c r="S763" s="55"/>
      <c r="T763" s="55"/>
      <c r="U763" s="55"/>
      <c r="V763" s="55"/>
      <c r="W763" s="55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1:35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20"/>
      <c r="O764" s="7"/>
      <c r="P764" s="7"/>
      <c r="Q764" s="7"/>
      <c r="R764" s="7"/>
      <c r="S764" s="55"/>
      <c r="T764" s="55"/>
      <c r="U764" s="55"/>
      <c r="V764" s="55"/>
      <c r="W764" s="55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1:35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20"/>
      <c r="O765" s="7"/>
      <c r="P765" s="7"/>
      <c r="Q765" s="7"/>
      <c r="R765" s="7"/>
      <c r="S765" s="55"/>
      <c r="T765" s="55"/>
      <c r="U765" s="55"/>
      <c r="V765" s="55"/>
      <c r="W765" s="55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1:35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20"/>
      <c r="O766" s="7"/>
      <c r="P766" s="7"/>
      <c r="Q766" s="7"/>
      <c r="R766" s="7"/>
      <c r="S766" s="55"/>
      <c r="T766" s="55"/>
      <c r="U766" s="55"/>
      <c r="V766" s="55"/>
      <c r="W766" s="55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1:35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20"/>
      <c r="O767" s="7"/>
      <c r="P767" s="7"/>
      <c r="Q767" s="7"/>
      <c r="R767" s="7"/>
      <c r="S767" s="55"/>
      <c r="T767" s="55"/>
      <c r="U767" s="55"/>
      <c r="V767" s="55"/>
      <c r="W767" s="55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1:35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20"/>
      <c r="O768" s="7"/>
      <c r="P768" s="7"/>
      <c r="Q768" s="7"/>
      <c r="R768" s="7"/>
      <c r="S768" s="55"/>
      <c r="T768" s="55"/>
      <c r="U768" s="55"/>
      <c r="V768" s="55"/>
      <c r="W768" s="55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1:35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20"/>
      <c r="O769" s="7"/>
      <c r="P769" s="7"/>
      <c r="Q769" s="7"/>
      <c r="R769" s="7"/>
      <c r="S769" s="55"/>
      <c r="T769" s="55"/>
      <c r="U769" s="55"/>
      <c r="V769" s="55"/>
      <c r="W769" s="55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1:35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20"/>
      <c r="O770" s="7"/>
      <c r="P770" s="7"/>
      <c r="Q770" s="7"/>
      <c r="R770" s="7"/>
      <c r="S770" s="55"/>
      <c r="T770" s="55"/>
      <c r="U770" s="55"/>
      <c r="V770" s="55"/>
      <c r="W770" s="55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1:35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20"/>
      <c r="O771" s="7"/>
      <c r="P771" s="7"/>
      <c r="Q771" s="7"/>
      <c r="R771" s="7"/>
      <c r="S771" s="55"/>
      <c r="T771" s="55"/>
      <c r="U771" s="55"/>
      <c r="V771" s="55"/>
      <c r="W771" s="55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1:35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20"/>
      <c r="O772" s="7"/>
      <c r="P772" s="7"/>
      <c r="Q772" s="7"/>
      <c r="R772" s="7"/>
      <c r="S772" s="55"/>
      <c r="T772" s="55"/>
      <c r="U772" s="55"/>
      <c r="V772" s="55"/>
      <c r="W772" s="55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1:35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20"/>
      <c r="O773" s="7"/>
      <c r="P773" s="7"/>
      <c r="Q773" s="7"/>
      <c r="R773" s="7"/>
      <c r="S773" s="55"/>
      <c r="T773" s="55"/>
      <c r="U773" s="55"/>
      <c r="V773" s="55"/>
      <c r="W773" s="55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1:35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20"/>
      <c r="O774" s="7"/>
      <c r="P774" s="7"/>
      <c r="Q774" s="7"/>
      <c r="R774" s="7"/>
      <c r="S774" s="55"/>
      <c r="T774" s="55"/>
      <c r="U774" s="55"/>
      <c r="V774" s="55"/>
      <c r="W774" s="55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1:35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20"/>
      <c r="O775" s="7"/>
      <c r="P775" s="7"/>
      <c r="Q775" s="7"/>
      <c r="R775" s="7"/>
      <c r="S775" s="55"/>
      <c r="T775" s="55"/>
      <c r="U775" s="55"/>
      <c r="V775" s="55"/>
      <c r="W775" s="55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1:35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20"/>
      <c r="O776" s="7"/>
      <c r="P776" s="7"/>
      <c r="Q776" s="7"/>
      <c r="R776" s="7"/>
      <c r="S776" s="55"/>
      <c r="T776" s="55"/>
      <c r="U776" s="55"/>
      <c r="V776" s="55"/>
      <c r="W776" s="55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1:35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20"/>
      <c r="O777" s="7"/>
      <c r="P777" s="7"/>
      <c r="Q777" s="7"/>
      <c r="R777" s="7"/>
      <c r="S777" s="55"/>
      <c r="T777" s="55"/>
      <c r="U777" s="55"/>
      <c r="V777" s="55"/>
      <c r="W777" s="55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1:35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20"/>
      <c r="O778" s="7"/>
      <c r="P778" s="7"/>
      <c r="Q778" s="7"/>
      <c r="R778" s="7"/>
      <c r="S778" s="55"/>
      <c r="T778" s="55"/>
      <c r="U778" s="55"/>
      <c r="V778" s="55"/>
      <c r="W778" s="55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1:35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20"/>
      <c r="O779" s="7"/>
      <c r="P779" s="7"/>
      <c r="Q779" s="7"/>
      <c r="R779" s="7"/>
      <c r="S779" s="55"/>
      <c r="T779" s="55"/>
      <c r="U779" s="55"/>
      <c r="V779" s="55"/>
      <c r="W779" s="55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1:35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20"/>
      <c r="O780" s="7"/>
      <c r="P780" s="7"/>
      <c r="Q780" s="7"/>
      <c r="R780" s="7"/>
      <c r="S780" s="55"/>
      <c r="T780" s="55"/>
      <c r="U780" s="55"/>
      <c r="V780" s="55"/>
      <c r="W780" s="55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1:35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20"/>
      <c r="O781" s="7"/>
      <c r="P781" s="7"/>
      <c r="Q781" s="7"/>
      <c r="R781" s="7"/>
      <c r="S781" s="55"/>
      <c r="T781" s="55"/>
      <c r="U781" s="55"/>
      <c r="V781" s="55"/>
      <c r="W781" s="55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1:35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20"/>
      <c r="O782" s="7"/>
      <c r="P782" s="7"/>
      <c r="Q782" s="7"/>
      <c r="R782" s="7"/>
      <c r="S782" s="55"/>
      <c r="T782" s="55"/>
      <c r="U782" s="55"/>
      <c r="V782" s="55"/>
      <c r="W782" s="55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1:35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20"/>
      <c r="O783" s="7"/>
      <c r="P783" s="7"/>
      <c r="Q783" s="7"/>
      <c r="R783" s="7"/>
      <c r="S783" s="55"/>
      <c r="T783" s="55"/>
      <c r="U783" s="55"/>
      <c r="V783" s="55"/>
      <c r="W783" s="55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1:35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20"/>
      <c r="O784" s="7"/>
      <c r="P784" s="7"/>
      <c r="Q784" s="7"/>
      <c r="R784" s="7"/>
      <c r="S784" s="55"/>
      <c r="T784" s="55"/>
      <c r="U784" s="55"/>
      <c r="V784" s="55"/>
      <c r="W784" s="55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1:35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20"/>
      <c r="O785" s="7"/>
      <c r="P785" s="7"/>
      <c r="Q785" s="7"/>
      <c r="R785" s="7"/>
      <c r="S785" s="55"/>
      <c r="T785" s="55"/>
      <c r="U785" s="55"/>
      <c r="V785" s="55"/>
      <c r="W785" s="55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1:35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20"/>
      <c r="O786" s="7"/>
      <c r="P786" s="7"/>
      <c r="Q786" s="7"/>
      <c r="R786" s="7"/>
      <c r="S786" s="55"/>
      <c r="T786" s="55"/>
      <c r="U786" s="55"/>
      <c r="V786" s="55"/>
      <c r="W786" s="55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1:35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20"/>
      <c r="O787" s="7"/>
      <c r="P787" s="7"/>
      <c r="Q787" s="7"/>
      <c r="R787" s="7"/>
      <c r="S787" s="55"/>
      <c r="T787" s="55"/>
      <c r="U787" s="55"/>
      <c r="V787" s="55"/>
      <c r="W787" s="55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1:35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20"/>
      <c r="O788" s="7"/>
      <c r="P788" s="7"/>
      <c r="Q788" s="7"/>
      <c r="R788" s="7"/>
      <c r="S788" s="55"/>
      <c r="T788" s="55"/>
      <c r="U788" s="55"/>
      <c r="V788" s="55"/>
      <c r="W788" s="55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1:35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20"/>
      <c r="O789" s="7"/>
      <c r="P789" s="7"/>
      <c r="Q789" s="7"/>
      <c r="R789" s="7"/>
      <c r="S789" s="55"/>
      <c r="T789" s="55"/>
      <c r="U789" s="55"/>
      <c r="V789" s="55"/>
      <c r="W789" s="55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1:35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20"/>
      <c r="O790" s="7"/>
      <c r="P790" s="7"/>
      <c r="Q790" s="7"/>
      <c r="R790" s="7"/>
      <c r="S790" s="55"/>
      <c r="T790" s="55"/>
      <c r="U790" s="55"/>
      <c r="V790" s="55"/>
      <c r="W790" s="55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1:35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20"/>
      <c r="O791" s="7"/>
      <c r="P791" s="7"/>
      <c r="Q791" s="7"/>
      <c r="R791" s="7"/>
      <c r="S791" s="55"/>
      <c r="T791" s="55"/>
      <c r="U791" s="55"/>
      <c r="V791" s="55"/>
      <c r="W791" s="55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1:35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20"/>
      <c r="O792" s="7"/>
      <c r="P792" s="7"/>
      <c r="Q792" s="7"/>
      <c r="R792" s="7"/>
      <c r="S792" s="55"/>
      <c r="T792" s="55"/>
      <c r="U792" s="55"/>
      <c r="V792" s="55"/>
      <c r="W792" s="55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1:35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20"/>
      <c r="O793" s="7"/>
      <c r="P793" s="7"/>
      <c r="Q793" s="7"/>
      <c r="R793" s="7"/>
      <c r="S793" s="55"/>
      <c r="T793" s="55"/>
      <c r="U793" s="55"/>
      <c r="V793" s="55"/>
      <c r="W793" s="55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1:35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20"/>
      <c r="O794" s="7"/>
      <c r="P794" s="7"/>
      <c r="Q794" s="7"/>
      <c r="R794" s="7"/>
      <c r="S794" s="55"/>
      <c r="T794" s="55"/>
      <c r="U794" s="55"/>
      <c r="V794" s="55"/>
      <c r="W794" s="55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1:35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20"/>
      <c r="O795" s="7"/>
      <c r="P795" s="7"/>
      <c r="Q795" s="7"/>
      <c r="R795" s="7"/>
      <c r="S795" s="55"/>
      <c r="T795" s="55"/>
      <c r="U795" s="55"/>
      <c r="V795" s="55"/>
      <c r="W795" s="55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1:35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20"/>
      <c r="O796" s="7"/>
      <c r="P796" s="7"/>
      <c r="Q796" s="7"/>
      <c r="R796" s="7"/>
      <c r="S796" s="55"/>
      <c r="T796" s="55"/>
      <c r="U796" s="55"/>
      <c r="V796" s="55"/>
      <c r="W796" s="55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1:35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20"/>
      <c r="O797" s="7"/>
      <c r="P797" s="7"/>
      <c r="Q797" s="7"/>
      <c r="R797" s="7"/>
      <c r="S797" s="55"/>
      <c r="T797" s="55"/>
      <c r="U797" s="55"/>
      <c r="V797" s="55"/>
      <c r="W797" s="55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1:35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20"/>
      <c r="O798" s="7"/>
      <c r="P798" s="7"/>
      <c r="Q798" s="7"/>
      <c r="R798" s="7"/>
      <c r="S798" s="55"/>
      <c r="T798" s="55"/>
      <c r="U798" s="55"/>
      <c r="V798" s="55"/>
      <c r="W798" s="55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1:35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20"/>
      <c r="O799" s="7"/>
      <c r="P799" s="7"/>
      <c r="Q799" s="7"/>
      <c r="R799" s="7"/>
      <c r="S799" s="55"/>
      <c r="T799" s="55"/>
      <c r="U799" s="55"/>
      <c r="V799" s="55"/>
      <c r="W799" s="55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1:35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20"/>
      <c r="O800" s="7"/>
      <c r="P800" s="7"/>
      <c r="Q800" s="7"/>
      <c r="R800" s="7"/>
      <c r="S800" s="55"/>
      <c r="T800" s="55"/>
      <c r="U800" s="55"/>
      <c r="V800" s="55"/>
      <c r="W800" s="55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1:35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20"/>
      <c r="O801" s="7"/>
      <c r="P801" s="7"/>
      <c r="Q801" s="7"/>
      <c r="R801" s="7"/>
      <c r="S801" s="55"/>
      <c r="T801" s="55"/>
      <c r="U801" s="55"/>
      <c r="V801" s="55"/>
      <c r="W801" s="55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1:35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20"/>
      <c r="O802" s="7"/>
      <c r="P802" s="7"/>
      <c r="Q802" s="7"/>
      <c r="R802" s="7"/>
      <c r="S802" s="55"/>
      <c r="T802" s="55"/>
      <c r="U802" s="55"/>
      <c r="V802" s="55"/>
      <c r="W802" s="55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1:35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20"/>
      <c r="O803" s="7"/>
      <c r="P803" s="7"/>
      <c r="Q803" s="7"/>
      <c r="R803" s="7"/>
      <c r="S803" s="55"/>
      <c r="T803" s="55"/>
      <c r="U803" s="55"/>
      <c r="V803" s="55"/>
      <c r="W803" s="55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1:35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20"/>
      <c r="O804" s="7"/>
      <c r="P804" s="7"/>
      <c r="Q804" s="7"/>
      <c r="R804" s="7"/>
      <c r="S804" s="55"/>
      <c r="T804" s="55"/>
      <c r="U804" s="55"/>
      <c r="V804" s="55"/>
      <c r="W804" s="55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1:35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20"/>
      <c r="O805" s="7"/>
      <c r="P805" s="7"/>
      <c r="Q805" s="7"/>
      <c r="R805" s="7"/>
      <c r="S805" s="55"/>
      <c r="T805" s="55"/>
      <c r="U805" s="55"/>
      <c r="V805" s="55"/>
      <c r="W805" s="55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1:35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20"/>
      <c r="O806" s="7"/>
      <c r="P806" s="7"/>
      <c r="Q806" s="7"/>
      <c r="R806" s="7"/>
      <c r="S806" s="55"/>
      <c r="T806" s="55"/>
      <c r="U806" s="55"/>
      <c r="V806" s="55"/>
      <c r="W806" s="55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1:35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20"/>
      <c r="O807" s="7"/>
      <c r="P807" s="7"/>
      <c r="Q807" s="7"/>
      <c r="R807" s="7"/>
      <c r="S807" s="55"/>
      <c r="T807" s="55"/>
      <c r="U807" s="55"/>
      <c r="V807" s="55"/>
      <c r="W807" s="55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1:35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20"/>
      <c r="O808" s="7"/>
      <c r="P808" s="7"/>
      <c r="Q808" s="7"/>
      <c r="R808" s="7"/>
      <c r="S808" s="55"/>
      <c r="T808" s="55"/>
      <c r="U808" s="55"/>
      <c r="V808" s="55"/>
      <c r="W808" s="55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1:35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20"/>
      <c r="O809" s="7"/>
      <c r="P809" s="7"/>
      <c r="Q809" s="7"/>
      <c r="R809" s="7"/>
      <c r="S809" s="55"/>
      <c r="T809" s="55"/>
      <c r="U809" s="55"/>
      <c r="V809" s="55"/>
      <c r="W809" s="55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1:35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20"/>
      <c r="O810" s="7"/>
      <c r="P810" s="7"/>
      <c r="Q810" s="7"/>
      <c r="R810" s="7"/>
      <c r="S810" s="55"/>
      <c r="T810" s="55"/>
      <c r="U810" s="55"/>
      <c r="V810" s="55"/>
      <c r="W810" s="55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1:35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20"/>
      <c r="O811" s="7"/>
      <c r="P811" s="7"/>
      <c r="Q811" s="7"/>
      <c r="R811" s="7"/>
      <c r="S811" s="55"/>
      <c r="T811" s="55"/>
      <c r="U811" s="55"/>
      <c r="V811" s="55"/>
      <c r="W811" s="55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1:35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20"/>
      <c r="O812" s="7"/>
      <c r="P812" s="7"/>
      <c r="Q812" s="7"/>
      <c r="R812" s="7"/>
      <c r="S812" s="55"/>
      <c r="T812" s="55"/>
      <c r="U812" s="55"/>
      <c r="V812" s="55"/>
      <c r="W812" s="55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1:35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20"/>
      <c r="O813" s="7"/>
      <c r="P813" s="7"/>
      <c r="Q813" s="7"/>
      <c r="R813" s="7"/>
      <c r="S813" s="55"/>
      <c r="T813" s="55"/>
      <c r="U813" s="55"/>
      <c r="V813" s="55"/>
      <c r="W813" s="55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1:35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20"/>
      <c r="O814" s="7"/>
      <c r="P814" s="7"/>
      <c r="Q814" s="7"/>
      <c r="R814" s="7"/>
      <c r="S814" s="55"/>
      <c r="T814" s="55"/>
      <c r="U814" s="55"/>
      <c r="V814" s="55"/>
      <c r="W814" s="55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1:35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20"/>
      <c r="O815" s="7"/>
      <c r="P815" s="7"/>
      <c r="Q815" s="7"/>
      <c r="R815" s="7"/>
      <c r="S815" s="55"/>
      <c r="T815" s="55"/>
      <c r="U815" s="55"/>
      <c r="V815" s="55"/>
      <c r="W815" s="55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1:35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20"/>
      <c r="O816" s="7"/>
      <c r="P816" s="7"/>
      <c r="Q816" s="7"/>
      <c r="R816" s="7"/>
      <c r="S816" s="55"/>
      <c r="T816" s="55"/>
      <c r="U816" s="55"/>
      <c r="V816" s="55"/>
      <c r="W816" s="55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1:35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20"/>
      <c r="O817" s="7"/>
      <c r="P817" s="7"/>
      <c r="Q817" s="7"/>
      <c r="R817" s="7"/>
      <c r="S817" s="55"/>
      <c r="T817" s="55"/>
      <c r="U817" s="55"/>
      <c r="V817" s="55"/>
      <c r="W817" s="55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1:35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20"/>
      <c r="O818" s="7"/>
      <c r="P818" s="7"/>
      <c r="Q818" s="7"/>
      <c r="R818" s="7"/>
      <c r="S818" s="55"/>
      <c r="T818" s="55"/>
      <c r="U818" s="55"/>
      <c r="V818" s="55"/>
      <c r="W818" s="55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1:35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20"/>
      <c r="O819" s="7"/>
      <c r="P819" s="7"/>
      <c r="Q819" s="7"/>
      <c r="R819" s="7"/>
      <c r="S819" s="55"/>
      <c r="T819" s="55"/>
      <c r="U819" s="55"/>
      <c r="V819" s="55"/>
      <c r="W819" s="55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1:35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20"/>
      <c r="O820" s="7"/>
      <c r="P820" s="7"/>
      <c r="Q820" s="7"/>
      <c r="R820" s="7"/>
      <c r="S820" s="55"/>
      <c r="T820" s="55"/>
      <c r="U820" s="55"/>
      <c r="V820" s="55"/>
      <c r="W820" s="55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1:35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20"/>
      <c r="O821" s="7"/>
      <c r="P821" s="7"/>
      <c r="Q821" s="7"/>
      <c r="R821" s="7"/>
      <c r="S821" s="55"/>
      <c r="T821" s="55"/>
      <c r="U821" s="55"/>
      <c r="V821" s="55"/>
      <c r="W821" s="55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1:35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20"/>
      <c r="O822" s="7"/>
      <c r="P822" s="7"/>
      <c r="Q822" s="7"/>
      <c r="R822" s="7"/>
      <c r="S822" s="55"/>
      <c r="T822" s="55"/>
      <c r="U822" s="55"/>
      <c r="V822" s="55"/>
      <c r="W822" s="55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1:35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20"/>
      <c r="O823" s="7"/>
      <c r="P823" s="7"/>
      <c r="Q823" s="7"/>
      <c r="R823" s="7"/>
      <c r="S823" s="55"/>
      <c r="T823" s="55"/>
      <c r="U823" s="55"/>
      <c r="V823" s="55"/>
      <c r="W823" s="55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1:35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20"/>
      <c r="O824" s="7"/>
      <c r="P824" s="7"/>
      <c r="Q824" s="7"/>
      <c r="R824" s="7"/>
      <c r="S824" s="55"/>
      <c r="T824" s="55"/>
      <c r="U824" s="55"/>
      <c r="V824" s="55"/>
      <c r="W824" s="55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1:35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20"/>
      <c r="O825" s="7"/>
      <c r="P825" s="7"/>
      <c r="Q825" s="7"/>
      <c r="R825" s="7"/>
      <c r="S825" s="55"/>
      <c r="T825" s="55"/>
      <c r="U825" s="55"/>
      <c r="V825" s="55"/>
      <c r="W825" s="55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1:35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20"/>
      <c r="O826" s="7"/>
      <c r="P826" s="7"/>
      <c r="Q826" s="7"/>
      <c r="R826" s="7"/>
      <c r="S826" s="55"/>
      <c r="T826" s="55"/>
      <c r="U826" s="55"/>
      <c r="V826" s="55"/>
      <c r="W826" s="55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1:35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20"/>
      <c r="O827" s="7"/>
      <c r="P827" s="7"/>
      <c r="Q827" s="7"/>
      <c r="R827" s="7"/>
      <c r="S827" s="55"/>
      <c r="T827" s="55"/>
      <c r="U827" s="55"/>
      <c r="V827" s="55"/>
      <c r="W827" s="55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1:35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20"/>
      <c r="O828" s="7"/>
      <c r="P828" s="7"/>
      <c r="Q828" s="7"/>
      <c r="R828" s="7"/>
      <c r="S828" s="55"/>
      <c r="T828" s="55"/>
      <c r="U828" s="55"/>
      <c r="V828" s="55"/>
      <c r="W828" s="55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1:35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20"/>
      <c r="O829" s="7"/>
      <c r="P829" s="7"/>
      <c r="Q829" s="7"/>
      <c r="R829" s="7"/>
      <c r="S829" s="55"/>
      <c r="T829" s="55"/>
      <c r="U829" s="55"/>
      <c r="V829" s="55"/>
      <c r="W829" s="55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1:35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20"/>
      <c r="O830" s="7"/>
      <c r="P830" s="7"/>
      <c r="Q830" s="7"/>
      <c r="R830" s="7"/>
      <c r="S830" s="55"/>
      <c r="T830" s="55"/>
      <c r="U830" s="55"/>
      <c r="V830" s="55"/>
      <c r="W830" s="55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1:35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20"/>
      <c r="O831" s="7"/>
      <c r="P831" s="7"/>
      <c r="Q831" s="7"/>
      <c r="R831" s="7"/>
      <c r="S831" s="55"/>
      <c r="T831" s="55"/>
      <c r="U831" s="55"/>
      <c r="V831" s="55"/>
      <c r="W831" s="55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1:35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20"/>
      <c r="O832" s="7"/>
      <c r="P832" s="7"/>
      <c r="Q832" s="7"/>
      <c r="R832" s="7"/>
      <c r="S832" s="55"/>
      <c r="T832" s="55"/>
      <c r="U832" s="55"/>
      <c r="V832" s="55"/>
      <c r="W832" s="55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1:35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20"/>
      <c r="O833" s="7"/>
      <c r="P833" s="7"/>
      <c r="Q833" s="7"/>
      <c r="R833" s="7"/>
      <c r="S833" s="55"/>
      <c r="T833" s="55"/>
      <c r="U833" s="55"/>
      <c r="V833" s="55"/>
      <c r="W833" s="55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1:35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20"/>
      <c r="O834" s="7"/>
      <c r="P834" s="7"/>
      <c r="Q834" s="7"/>
      <c r="R834" s="7"/>
      <c r="S834" s="55"/>
      <c r="T834" s="55"/>
      <c r="U834" s="55"/>
      <c r="V834" s="55"/>
      <c r="W834" s="55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1:35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20"/>
      <c r="O835" s="7"/>
      <c r="P835" s="7"/>
      <c r="Q835" s="7"/>
      <c r="R835" s="7"/>
      <c r="S835" s="55"/>
      <c r="T835" s="55"/>
      <c r="U835" s="55"/>
      <c r="V835" s="55"/>
      <c r="W835" s="55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1:35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20"/>
      <c r="O836" s="7"/>
      <c r="P836" s="7"/>
      <c r="Q836" s="7"/>
      <c r="R836" s="7"/>
      <c r="S836" s="55"/>
      <c r="T836" s="55"/>
      <c r="U836" s="55"/>
      <c r="V836" s="55"/>
      <c r="W836" s="55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1:35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20"/>
      <c r="O837" s="7"/>
      <c r="P837" s="7"/>
      <c r="Q837" s="7"/>
      <c r="R837" s="7"/>
      <c r="S837" s="55"/>
      <c r="T837" s="55"/>
      <c r="U837" s="55"/>
      <c r="V837" s="55"/>
      <c r="W837" s="55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1:35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20"/>
      <c r="O838" s="7"/>
      <c r="P838" s="7"/>
      <c r="Q838" s="7"/>
      <c r="R838" s="7"/>
      <c r="S838" s="55"/>
      <c r="T838" s="55"/>
      <c r="U838" s="55"/>
      <c r="V838" s="55"/>
      <c r="W838" s="55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1:35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20"/>
      <c r="O839" s="7"/>
      <c r="P839" s="7"/>
      <c r="Q839" s="7"/>
      <c r="R839" s="7"/>
      <c r="S839" s="55"/>
      <c r="T839" s="55"/>
      <c r="U839" s="55"/>
      <c r="V839" s="55"/>
      <c r="W839" s="55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1:35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20"/>
      <c r="O840" s="7"/>
      <c r="P840" s="7"/>
      <c r="Q840" s="7"/>
      <c r="R840" s="7"/>
      <c r="S840" s="55"/>
      <c r="T840" s="55"/>
      <c r="U840" s="55"/>
      <c r="V840" s="55"/>
      <c r="W840" s="55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1:35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20"/>
      <c r="O841" s="7"/>
      <c r="P841" s="7"/>
      <c r="Q841" s="7"/>
      <c r="R841" s="7"/>
      <c r="S841" s="55"/>
      <c r="T841" s="55"/>
      <c r="U841" s="55"/>
      <c r="V841" s="55"/>
      <c r="W841" s="55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1:35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20"/>
      <c r="O842" s="7"/>
      <c r="P842" s="7"/>
      <c r="Q842" s="7"/>
      <c r="R842" s="7"/>
      <c r="S842" s="55"/>
      <c r="T842" s="55"/>
      <c r="U842" s="55"/>
      <c r="V842" s="55"/>
      <c r="W842" s="55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1:35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20"/>
      <c r="O843" s="7"/>
      <c r="P843" s="7"/>
      <c r="Q843" s="7"/>
      <c r="R843" s="7"/>
      <c r="S843" s="55"/>
      <c r="T843" s="55"/>
      <c r="U843" s="55"/>
      <c r="V843" s="55"/>
      <c r="W843" s="55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1:35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20"/>
      <c r="O844" s="7"/>
      <c r="P844" s="7"/>
      <c r="Q844" s="7"/>
      <c r="R844" s="7"/>
      <c r="S844" s="55"/>
      <c r="T844" s="55"/>
      <c r="U844" s="55"/>
      <c r="V844" s="55"/>
      <c r="W844" s="55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1:35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20"/>
      <c r="O845" s="7"/>
      <c r="P845" s="7"/>
      <c r="Q845" s="7"/>
      <c r="R845" s="7"/>
      <c r="S845" s="55"/>
      <c r="T845" s="55"/>
      <c r="U845" s="55"/>
      <c r="V845" s="55"/>
      <c r="W845" s="55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1:35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20"/>
      <c r="O846" s="7"/>
      <c r="P846" s="7"/>
      <c r="Q846" s="7"/>
      <c r="R846" s="7"/>
      <c r="S846" s="55"/>
      <c r="T846" s="55"/>
      <c r="U846" s="55"/>
      <c r="V846" s="55"/>
      <c r="W846" s="55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1:35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20"/>
      <c r="O847" s="7"/>
      <c r="P847" s="7"/>
      <c r="Q847" s="7"/>
      <c r="R847" s="7"/>
      <c r="S847" s="55"/>
      <c r="T847" s="55"/>
      <c r="U847" s="55"/>
      <c r="V847" s="55"/>
      <c r="W847" s="55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1:35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20"/>
      <c r="O848" s="7"/>
      <c r="P848" s="7"/>
      <c r="Q848" s="7"/>
      <c r="R848" s="7"/>
      <c r="S848" s="55"/>
      <c r="T848" s="55"/>
      <c r="U848" s="55"/>
      <c r="V848" s="55"/>
      <c r="W848" s="55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1:35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20"/>
      <c r="O849" s="7"/>
      <c r="P849" s="7"/>
      <c r="Q849" s="7"/>
      <c r="R849" s="7"/>
      <c r="S849" s="55"/>
      <c r="T849" s="55"/>
      <c r="U849" s="55"/>
      <c r="V849" s="55"/>
      <c r="W849" s="55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1:35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20"/>
      <c r="O850" s="7"/>
      <c r="P850" s="7"/>
      <c r="Q850" s="7"/>
      <c r="R850" s="7"/>
      <c r="S850" s="55"/>
      <c r="T850" s="55"/>
      <c r="U850" s="55"/>
      <c r="V850" s="55"/>
      <c r="W850" s="55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1:35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20"/>
      <c r="O851" s="7"/>
      <c r="P851" s="7"/>
      <c r="Q851" s="7"/>
      <c r="R851" s="7"/>
      <c r="S851" s="55"/>
      <c r="T851" s="55"/>
      <c r="U851" s="55"/>
      <c r="V851" s="55"/>
      <c r="W851" s="55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1:35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20"/>
      <c r="O852" s="7"/>
      <c r="P852" s="7"/>
      <c r="Q852" s="7"/>
      <c r="R852" s="7"/>
      <c r="S852" s="55"/>
      <c r="T852" s="55"/>
      <c r="U852" s="55"/>
      <c r="V852" s="55"/>
      <c r="W852" s="55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1:35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20"/>
      <c r="O853" s="7"/>
      <c r="P853" s="7"/>
      <c r="Q853" s="7"/>
      <c r="R853" s="7"/>
      <c r="S853" s="55"/>
      <c r="T853" s="55"/>
      <c r="U853" s="55"/>
      <c r="V853" s="55"/>
      <c r="W853" s="55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1:35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20"/>
      <c r="O854" s="7"/>
      <c r="P854" s="7"/>
      <c r="Q854" s="7"/>
      <c r="R854" s="7"/>
      <c r="S854" s="55"/>
      <c r="T854" s="55"/>
      <c r="U854" s="55"/>
      <c r="V854" s="55"/>
      <c r="W854" s="55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1:35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20"/>
      <c r="O855" s="7"/>
      <c r="P855" s="7"/>
      <c r="Q855" s="7"/>
      <c r="R855" s="7"/>
      <c r="S855" s="55"/>
      <c r="T855" s="55"/>
      <c r="U855" s="55"/>
      <c r="V855" s="55"/>
      <c r="W855" s="55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1:35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20"/>
      <c r="O856" s="7"/>
      <c r="P856" s="7"/>
      <c r="Q856" s="7"/>
      <c r="R856" s="7"/>
      <c r="S856" s="55"/>
      <c r="T856" s="55"/>
      <c r="U856" s="55"/>
      <c r="V856" s="55"/>
      <c r="W856" s="55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1:35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20"/>
      <c r="O857" s="7"/>
      <c r="P857" s="7"/>
      <c r="Q857" s="7"/>
      <c r="R857" s="7"/>
      <c r="S857" s="55"/>
      <c r="T857" s="55"/>
      <c r="U857" s="55"/>
      <c r="V857" s="55"/>
      <c r="W857" s="55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1:35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20"/>
      <c r="O858" s="7"/>
      <c r="P858" s="7"/>
      <c r="Q858" s="7"/>
      <c r="R858" s="7"/>
      <c r="S858" s="55"/>
      <c r="T858" s="55"/>
      <c r="U858" s="55"/>
      <c r="V858" s="55"/>
      <c r="W858" s="55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1:35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20"/>
      <c r="O859" s="7"/>
      <c r="P859" s="7"/>
      <c r="Q859" s="7"/>
      <c r="R859" s="7"/>
      <c r="S859" s="55"/>
      <c r="T859" s="55"/>
      <c r="U859" s="55"/>
      <c r="V859" s="55"/>
      <c r="W859" s="55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1:35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20"/>
      <c r="O860" s="7"/>
      <c r="P860" s="7"/>
      <c r="Q860" s="7"/>
      <c r="R860" s="7"/>
      <c r="S860" s="55"/>
      <c r="T860" s="55"/>
      <c r="U860" s="55"/>
      <c r="V860" s="55"/>
      <c r="W860" s="55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1:35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20"/>
      <c r="O861" s="7"/>
      <c r="P861" s="7"/>
      <c r="Q861" s="7"/>
      <c r="R861" s="7"/>
      <c r="S861" s="55"/>
      <c r="T861" s="55"/>
      <c r="U861" s="55"/>
      <c r="V861" s="55"/>
      <c r="W861" s="55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1:35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20"/>
      <c r="O862" s="7"/>
      <c r="P862" s="7"/>
      <c r="Q862" s="7"/>
      <c r="R862" s="7"/>
      <c r="S862" s="55"/>
      <c r="T862" s="55"/>
      <c r="U862" s="55"/>
      <c r="V862" s="55"/>
      <c r="W862" s="55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1:35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20"/>
      <c r="O863" s="7"/>
      <c r="P863" s="7"/>
      <c r="Q863" s="7"/>
      <c r="R863" s="7"/>
      <c r="S863" s="55"/>
      <c r="T863" s="55"/>
      <c r="U863" s="55"/>
      <c r="V863" s="55"/>
      <c r="W863" s="55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1:35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20"/>
      <c r="O864" s="7"/>
      <c r="P864" s="7"/>
      <c r="Q864" s="7"/>
      <c r="R864" s="7"/>
      <c r="S864" s="55"/>
      <c r="T864" s="55"/>
      <c r="U864" s="55"/>
      <c r="V864" s="55"/>
      <c r="W864" s="55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1:35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20"/>
      <c r="O865" s="7"/>
      <c r="P865" s="7"/>
      <c r="Q865" s="7"/>
      <c r="R865" s="7"/>
      <c r="S865" s="55"/>
      <c r="T865" s="55"/>
      <c r="U865" s="55"/>
      <c r="V865" s="55"/>
      <c r="W865" s="55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1:35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20"/>
      <c r="O866" s="7"/>
      <c r="P866" s="7"/>
      <c r="Q866" s="7"/>
      <c r="R866" s="7"/>
      <c r="S866" s="55"/>
      <c r="T866" s="55"/>
      <c r="U866" s="55"/>
      <c r="V866" s="55"/>
      <c r="W866" s="55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1:35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20"/>
      <c r="O867" s="7"/>
      <c r="P867" s="7"/>
      <c r="Q867" s="7"/>
      <c r="R867" s="7"/>
      <c r="S867" s="55"/>
      <c r="T867" s="55"/>
      <c r="U867" s="55"/>
      <c r="V867" s="55"/>
      <c r="W867" s="55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1:35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20"/>
      <c r="O868" s="7"/>
      <c r="P868" s="7"/>
      <c r="Q868" s="7"/>
      <c r="R868" s="7"/>
      <c r="S868" s="55"/>
      <c r="T868" s="55"/>
      <c r="U868" s="55"/>
      <c r="V868" s="55"/>
      <c r="W868" s="55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1:35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20"/>
      <c r="O869" s="7"/>
      <c r="P869" s="7"/>
      <c r="Q869" s="7"/>
      <c r="R869" s="7"/>
      <c r="S869" s="55"/>
      <c r="T869" s="55"/>
      <c r="U869" s="55"/>
      <c r="V869" s="55"/>
      <c r="W869" s="55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1:35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20"/>
      <c r="O870" s="7"/>
      <c r="P870" s="7"/>
      <c r="Q870" s="7"/>
      <c r="R870" s="7"/>
      <c r="S870" s="55"/>
      <c r="T870" s="55"/>
      <c r="U870" s="55"/>
      <c r="V870" s="55"/>
      <c r="W870" s="55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1:35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20"/>
      <c r="O871" s="7"/>
      <c r="P871" s="7"/>
      <c r="Q871" s="7"/>
      <c r="R871" s="7"/>
      <c r="S871" s="55"/>
      <c r="T871" s="55"/>
      <c r="U871" s="55"/>
      <c r="V871" s="55"/>
      <c r="W871" s="55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1:35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20"/>
      <c r="O872" s="7"/>
      <c r="P872" s="7"/>
      <c r="Q872" s="7"/>
      <c r="R872" s="7"/>
      <c r="S872" s="55"/>
      <c r="T872" s="55"/>
      <c r="U872" s="55"/>
      <c r="V872" s="55"/>
      <c r="W872" s="55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1:35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20"/>
      <c r="O873" s="7"/>
      <c r="P873" s="7"/>
      <c r="Q873" s="7"/>
      <c r="R873" s="7"/>
      <c r="S873" s="55"/>
      <c r="T873" s="55"/>
      <c r="U873" s="55"/>
      <c r="V873" s="55"/>
      <c r="W873" s="55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1:35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20"/>
      <c r="O874" s="7"/>
      <c r="P874" s="7"/>
      <c r="Q874" s="7"/>
      <c r="R874" s="7"/>
      <c r="S874" s="55"/>
      <c r="T874" s="55"/>
      <c r="U874" s="55"/>
      <c r="V874" s="55"/>
      <c r="W874" s="55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1:35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20"/>
      <c r="O875" s="7"/>
      <c r="P875" s="7"/>
      <c r="Q875" s="7"/>
      <c r="R875" s="7"/>
      <c r="S875" s="55"/>
      <c r="T875" s="55"/>
      <c r="U875" s="55"/>
      <c r="V875" s="55"/>
      <c r="W875" s="55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1:35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20"/>
      <c r="O876" s="7"/>
      <c r="P876" s="7"/>
      <c r="Q876" s="7"/>
      <c r="R876" s="7"/>
      <c r="S876" s="55"/>
      <c r="T876" s="55"/>
      <c r="U876" s="55"/>
      <c r="V876" s="55"/>
      <c r="W876" s="55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1:35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20"/>
      <c r="O877" s="7"/>
      <c r="P877" s="7"/>
      <c r="Q877" s="7"/>
      <c r="R877" s="7"/>
      <c r="S877" s="55"/>
      <c r="T877" s="55"/>
      <c r="U877" s="55"/>
      <c r="V877" s="55"/>
      <c r="W877" s="55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1:35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20"/>
      <c r="O878" s="7"/>
      <c r="P878" s="7"/>
      <c r="Q878" s="7"/>
      <c r="R878" s="7"/>
      <c r="S878" s="55"/>
      <c r="T878" s="55"/>
      <c r="U878" s="55"/>
      <c r="V878" s="55"/>
      <c r="W878" s="55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1:35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20"/>
      <c r="O879" s="7"/>
      <c r="P879" s="7"/>
      <c r="Q879" s="7"/>
      <c r="R879" s="7"/>
      <c r="S879" s="55"/>
      <c r="T879" s="55"/>
      <c r="U879" s="55"/>
      <c r="V879" s="55"/>
      <c r="W879" s="55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1:35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20"/>
      <c r="O880" s="7"/>
      <c r="P880" s="7"/>
      <c r="Q880" s="7"/>
      <c r="R880" s="7"/>
      <c r="S880" s="55"/>
      <c r="T880" s="55"/>
      <c r="U880" s="55"/>
      <c r="V880" s="55"/>
      <c r="W880" s="55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1:35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20"/>
      <c r="O881" s="7"/>
      <c r="P881" s="7"/>
      <c r="Q881" s="7"/>
      <c r="R881" s="7"/>
      <c r="S881" s="55"/>
      <c r="T881" s="55"/>
      <c r="U881" s="55"/>
      <c r="V881" s="55"/>
      <c r="W881" s="55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1:35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20"/>
      <c r="O882" s="7"/>
      <c r="P882" s="7"/>
      <c r="Q882" s="7"/>
      <c r="R882" s="7"/>
      <c r="S882" s="55"/>
      <c r="T882" s="55"/>
      <c r="U882" s="55"/>
      <c r="V882" s="55"/>
      <c r="W882" s="55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1:35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20"/>
      <c r="O883" s="7"/>
      <c r="P883" s="7"/>
      <c r="Q883" s="7"/>
      <c r="R883" s="7"/>
      <c r="S883" s="55"/>
      <c r="T883" s="55"/>
      <c r="U883" s="55"/>
      <c r="V883" s="55"/>
      <c r="W883" s="55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1:35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20"/>
      <c r="O884" s="7"/>
      <c r="P884" s="7"/>
      <c r="Q884" s="7"/>
      <c r="R884" s="7"/>
      <c r="S884" s="55"/>
      <c r="T884" s="55"/>
      <c r="U884" s="55"/>
      <c r="V884" s="55"/>
      <c r="W884" s="55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1:35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20"/>
      <c r="O885" s="7"/>
      <c r="P885" s="7"/>
      <c r="Q885" s="7"/>
      <c r="R885" s="7"/>
      <c r="S885" s="55"/>
      <c r="T885" s="55"/>
      <c r="U885" s="55"/>
      <c r="V885" s="55"/>
      <c r="W885" s="55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1:35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20"/>
      <c r="O886" s="7"/>
      <c r="P886" s="7"/>
      <c r="Q886" s="7"/>
      <c r="R886" s="7"/>
      <c r="S886" s="55"/>
      <c r="T886" s="55"/>
      <c r="U886" s="55"/>
      <c r="V886" s="55"/>
      <c r="W886" s="55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1:35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20"/>
      <c r="O887" s="7"/>
      <c r="P887" s="7"/>
      <c r="Q887" s="7"/>
      <c r="R887" s="7"/>
      <c r="S887" s="55"/>
      <c r="T887" s="55"/>
      <c r="U887" s="55"/>
      <c r="V887" s="55"/>
      <c r="W887" s="55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1:35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20"/>
      <c r="O888" s="7"/>
      <c r="P888" s="7"/>
      <c r="Q888" s="7"/>
      <c r="R888" s="7"/>
      <c r="S888" s="55"/>
      <c r="T888" s="55"/>
      <c r="U888" s="55"/>
      <c r="V888" s="55"/>
      <c r="W888" s="55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1:35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20"/>
      <c r="O889" s="7"/>
      <c r="P889" s="7"/>
      <c r="Q889" s="7"/>
      <c r="R889" s="7"/>
      <c r="S889" s="55"/>
      <c r="T889" s="55"/>
      <c r="U889" s="55"/>
      <c r="V889" s="55"/>
      <c r="W889" s="55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1:35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20"/>
      <c r="O890" s="7"/>
      <c r="P890" s="7"/>
      <c r="Q890" s="7"/>
      <c r="R890" s="7"/>
      <c r="S890" s="55"/>
      <c r="T890" s="55"/>
      <c r="U890" s="55"/>
      <c r="V890" s="55"/>
      <c r="W890" s="55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1:35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20"/>
      <c r="O891" s="7"/>
      <c r="P891" s="7"/>
      <c r="Q891" s="7"/>
      <c r="R891" s="7"/>
      <c r="S891" s="55"/>
      <c r="T891" s="55"/>
      <c r="U891" s="55"/>
      <c r="V891" s="55"/>
      <c r="W891" s="55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1:35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20"/>
      <c r="O892" s="7"/>
      <c r="P892" s="7"/>
      <c r="Q892" s="7"/>
      <c r="R892" s="7"/>
      <c r="S892" s="55"/>
      <c r="T892" s="55"/>
      <c r="U892" s="55"/>
      <c r="V892" s="55"/>
      <c r="W892" s="55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1:35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20"/>
      <c r="O893" s="7"/>
      <c r="P893" s="7"/>
      <c r="Q893" s="7"/>
      <c r="R893" s="7"/>
      <c r="S893" s="55"/>
      <c r="T893" s="55"/>
      <c r="U893" s="55"/>
      <c r="V893" s="55"/>
      <c r="W893" s="55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1:35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20"/>
      <c r="O894" s="7"/>
      <c r="P894" s="7"/>
      <c r="Q894" s="7"/>
      <c r="R894" s="7"/>
      <c r="S894" s="55"/>
      <c r="T894" s="55"/>
      <c r="U894" s="55"/>
      <c r="V894" s="55"/>
      <c r="W894" s="55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1:35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20"/>
      <c r="O895" s="7"/>
      <c r="P895" s="7"/>
      <c r="Q895" s="7"/>
      <c r="R895" s="7"/>
      <c r="S895" s="55"/>
      <c r="T895" s="55"/>
      <c r="U895" s="55"/>
      <c r="V895" s="55"/>
      <c r="W895" s="55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1:35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20"/>
      <c r="O896" s="7"/>
      <c r="P896" s="7"/>
      <c r="Q896" s="7"/>
      <c r="R896" s="7"/>
      <c r="S896" s="55"/>
      <c r="T896" s="55"/>
      <c r="U896" s="55"/>
      <c r="V896" s="55"/>
      <c r="W896" s="55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1:35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20"/>
      <c r="O897" s="7"/>
      <c r="P897" s="7"/>
      <c r="Q897" s="7"/>
      <c r="R897" s="7"/>
      <c r="S897" s="55"/>
      <c r="T897" s="55"/>
      <c r="U897" s="55"/>
      <c r="V897" s="55"/>
      <c r="W897" s="55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1:35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20"/>
      <c r="O898" s="7"/>
      <c r="P898" s="7"/>
      <c r="Q898" s="7"/>
      <c r="R898" s="7"/>
      <c r="S898" s="55"/>
      <c r="T898" s="55"/>
      <c r="U898" s="55"/>
      <c r="V898" s="55"/>
      <c r="W898" s="55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1:35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20"/>
      <c r="O899" s="7"/>
      <c r="P899" s="7"/>
      <c r="Q899" s="7"/>
      <c r="R899" s="7"/>
      <c r="S899" s="55"/>
      <c r="T899" s="55"/>
      <c r="U899" s="55"/>
      <c r="V899" s="55"/>
      <c r="W899" s="55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1:35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20"/>
      <c r="O900" s="7"/>
      <c r="P900" s="7"/>
      <c r="Q900" s="7"/>
      <c r="R900" s="7"/>
      <c r="S900" s="55"/>
      <c r="T900" s="55"/>
      <c r="U900" s="55"/>
      <c r="V900" s="55"/>
      <c r="W900" s="55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1:35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20"/>
      <c r="O901" s="7"/>
      <c r="P901" s="7"/>
      <c r="Q901" s="7"/>
      <c r="R901" s="7"/>
      <c r="S901" s="55"/>
      <c r="T901" s="55"/>
      <c r="U901" s="55"/>
      <c r="V901" s="55"/>
      <c r="W901" s="55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1:35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20"/>
      <c r="O902" s="7"/>
      <c r="P902" s="7"/>
      <c r="Q902" s="7"/>
      <c r="R902" s="7"/>
      <c r="S902" s="55"/>
      <c r="T902" s="55"/>
      <c r="U902" s="55"/>
      <c r="V902" s="55"/>
      <c r="W902" s="55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1:35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20"/>
      <c r="O903" s="7"/>
      <c r="P903" s="7"/>
      <c r="Q903" s="7"/>
      <c r="R903" s="7"/>
      <c r="S903" s="55"/>
      <c r="T903" s="55"/>
      <c r="U903" s="55"/>
      <c r="V903" s="55"/>
      <c r="W903" s="55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1:35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20"/>
      <c r="O904" s="7"/>
      <c r="P904" s="7"/>
      <c r="Q904" s="7"/>
      <c r="R904" s="7"/>
      <c r="S904" s="55"/>
      <c r="T904" s="55"/>
      <c r="U904" s="55"/>
      <c r="V904" s="55"/>
      <c r="W904" s="55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1:35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20"/>
      <c r="O905" s="7"/>
      <c r="P905" s="7"/>
      <c r="Q905" s="7"/>
      <c r="R905" s="7"/>
      <c r="S905" s="55"/>
      <c r="T905" s="55"/>
      <c r="U905" s="55"/>
      <c r="V905" s="55"/>
      <c r="W905" s="55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1:35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20"/>
      <c r="O906" s="7"/>
      <c r="P906" s="7"/>
      <c r="Q906" s="7"/>
      <c r="R906" s="7"/>
      <c r="S906" s="55"/>
      <c r="T906" s="55"/>
      <c r="U906" s="55"/>
      <c r="V906" s="55"/>
      <c r="W906" s="55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1:35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20"/>
      <c r="O907" s="7"/>
      <c r="P907" s="7"/>
      <c r="Q907" s="7"/>
      <c r="R907" s="7"/>
      <c r="S907" s="55"/>
      <c r="T907" s="55"/>
      <c r="U907" s="55"/>
      <c r="V907" s="55"/>
      <c r="W907" s="55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1:35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20"/>
      <c r="O908" s="7"/>
      <c r="P908" s="7"/>
      <c r="Q908" s="7"/>
      <c r="R908" s="7"/>
      <c r="S908" s="55"/>
      <c r="T908" s="55"/>
      <c r="U908" s="55"/>
      <c r="V908" s="55"/>
      <c r="W908" s="55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1:35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20"/>
      <c r="O909" s="7"/>
      <c r="P909" s="7"/>
      <c r="Q909" s="7"/>
      <c r="R909" s="7"/>
      <c r="S909" s="55"/>
      <c r="T909" s="55"/>
      <c r="U909" s="55"/>
      <c r="V909" s="55"/>
      <c r="W909" s="55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1:35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20"/>
      <c r="O910" s="7"/>
      <c r="P910" s="7"/>
      <c r="Q910" s="7"/>
      <c r="R910" s="7"/>
      <c r="S910" s="55"/>
      <c r="T910" s="55"/>
      <c r="U910" s="55"/>
      <c r="V910" s="55"/>
      <c r="W910" s="55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1:35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20"/>
      <c r="O911" s="7"/>
      <c r="P911" s="7"/>
      <c r="Q911" s="7"/>
      <c r="R911" s="7"/>
      <c r="S911" s="55"/>
      <c r="T911" s="55"/>
      <c r="U911" s="55"/>
      <c r="V911" s="55"/>
      <c r="W911" s="55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1:35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20"/>
      <c r="O912" s="7"/>
      <c r="P912" s="7"/>
      <c r="Q912" s="7"/>
      <c r="R912" s="7"/>
      <c r="S912" s="55"/>
      <c r="T912" s="55"/>
      <c r="U912" s="55"/>
      <c r="V912" s="55"/>
      <c r="W912" s="55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1:35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20"/>
      <c r="O913" s="7"/>
      <c r="P913" s="7"/>
      <c r="Q913" s="7"/>
      <c r="R913" s="7"/>
      <c r="S913" s="55"/>
      <c r="T913" s="55"/>
      <c r="U913" s="55"/>
      <c r="V913" s="55"/>
      <c r="W913" s="55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1:35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20"/>
      <c r="O914" s="7"/>
      <c r="P914" s="7"/>
      <c r="Q914" s="7"/>
      <c r="R914" s="7"/>
      <c r="S914" s="55"/>
      <c r="T914" s="55"/>
      <c r="U914" s="55"/>
      <c r="V914" s="55"/>
      <c r="W914" s="55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1:35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20"/>
      <c r="O915" s="7"/>
      <c r="P915" s="7"/>
      <c r="Q915" s="7"/>
      <c r="R915" s="7"/>
      <c r="S915" s="55"/>
      <c r="T915" s="55"/>
      <c r="U915" s="55"/>
      <c r="V915" s="55"/>
      <c r="W915" s="55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1:35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20"/>
      <c r="O916" s="7"/>
      <c r="P916" s="7"/>
      <c r="Q916" s="7"/>
      <c r="R916" s="7"/>
      <c r="S916" s="55"/>
      <c r="T916" s="55"/>
      <c r="U916" s="55"/>
      <c r="V916" s="55"/>
      <c r="W916" s="55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1:35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20"/>
      <c r="O917" s="7"/>
      <c r="P917" s="7"/>
      <c r="Q917" s="7"/>
      <c r="R917" s="7"/>
      <c r="S917" s="55"/>
      <c r="T917" s="55"/>
      <c r="U917" s="55"/>
      <c r="V917" s="55"/>
      <c r="W917" s="55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1:35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20"/>
      <c r="O918" s="7"/>
      <c r="P918" s="7"/>
      <c r="Q918" s="7"/>
      <c r="R918" s="7"/>
      <c r="S918" s="55"/>
      <c r="T918" s="55"/>
      <c r="U918" s="55"/>
      <c r="V918" s="55"/>
      <c r="W918" s="55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1:35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20"/>
      <c r="O919" s="7"/>
      <c r="P919" s="7"/>
      <c r="Q919" s="7"/>
      <c r="R919" s="7"/>
      <c r="S919" s="55"/>
      <c r="T919" s="55"/>
      <c r="U919" s="55"/>
      <c r="V919" s="55"/>
      <c r="W919" s="55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1:35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20"/>
      <c r="O920" s="7"/>
      <c r="P920" s="7"/>
      <c r="Q920" s="7"/>
      <c r="R920" s="7"/>
      <c r="S920" s="55"/>
      <c r="T920" s="55"/>
      <c r="U920" s="55"/>
      <c r="V920" s="55"/>
      <c r="W920" s="55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1:35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20"/>
      <c r="O921" s="7"/>
      <c r="P921" s="7"/>
      <c r="Q921" s="7"/>
      <c r="R921" s="7"/>
      <c r="S921" s="55"/>
      <c r="T921" s="55"/>
      <c r="U921" s="55"/>
      <c r="V921" s="55"/>
      <c r="W921" s="55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1:35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20"/>
      <c r="O922" s="7"/>
      <c r="P922" s="7"/>
      <c r="Q922" s="7"/>
      <c r="R922" s="7"/>
      <c r="S922" s="55"/>
      <c r="T922" s="55"/>
      <c r="U922" s="55"/>
      <c r="V922" s="55"/>
      <c r="W922" s="55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1:35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20"/>
      <c r="O923" s="7"/>
      <c r="P923" s="7"/>
      <c r="Q923" s="7"/>
      <c r="R923" s="7"/>
      <c r="S923" s="55"/>
      <c r="T923" s="55"/>
      <c r="U923" s="55"/>
      <c r="V923" s="55"/>
      <c r="W923" s="55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1:35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20"/>
      <c r="O924" s="7"/>
      <c r="P924" s="7"/>
      <c r="Q924" s="7"/>
      <c r="R924" s="7"/>
      <c r="S924" s="55"/>
      <c r="T924" s="55"/>
      <c r="U924" s="55"/>
      <c r="V924" s="55"/>
      <c r="W924" s="55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1:35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20"/>
      <c r="O925" s="7"/>
      <c r="P925" s="7"/>
      <c r="Q925" s="7"/>
      <c r="R925" s="7"/>
      <c r="S925" s="55"/>
      <c r="T925" s="55"/>
      <c r="U925" s="55"/>
      <c r="V925" s="55"/>
      <c r="W925" s="55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1:35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20"/>
      <c r="O926" s="7"/>
      <c r="P926" s="7"/>
      <c r="Q926" s="7"/>
      <c r="R926" s="7"/>
      <c r="S926" s="55"/>
      <c r="T926" s="55"/>
      <c r="U926" s="55"/>
      <c r="V926" s="55"/>
      <c r="W926" s="55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1:35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20"/>
      <c r="O927" s="7"/>
      <c r="P927" s="7"/>
      <c r="Q927" s="7"/>
      <c r="R927" s="7"/>
      <c r="S927" s="55"/>
      <c r="T927" s="55"/>
      <c r="U927" s="55"/>
      <c r="V927" s="55"/>
      <c r="W927" s="55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1:35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20"/>
      <c r="O928" s="7"/>
      <c r="P928" s="7"/>
      <c r="Q928" s="7"/>
      <c r="R928" s="7"/>
      <c r="S928" s="55"/>
      <c r="T928" s="55"/>
      <c r="U928" s="55"/>
      <c r="V928" s="55"/>
      <c r="W928" s="55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1:35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20"/>
      <c r="O929" s="7"/>
      <c r="P929" s="7"/>
      <c r="Q929" s="7"/>
      <c r="R929" s="7"/>
      <c r="S929" s="55"/>
      <c r="T929" s="55"/>
      <c r="U929" s="55"/>
      <c r="V929" s="55"/>
      <c r="W929" s="55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1:35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20"/>
      <c r="O930" s="7"/>
      <c r="P930" s="7"/>
      <c r="Q930" s="7"/>
      <c r="R930" s="7"/>
      <c r="S930" s="55"/>
      <c r="T930" s="55"/>
      <c r="U930" s="55"/>
      <c r="V930" s="55"/>
      <c r="W930" s="55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1:35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20"/>
      <c r="O931" s="7"/>
      <c r="P931" s="7"/>
      <c r="Q931" s="7"/>
      <c r="R931" s="7"/>
      <c r="S931" s="55"/>
      <c r="T931" s="55"/>
      <c r="U931" s="55"/>
      <c r="V931" s="55"/>
      <c r="W931" s="55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1:35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20"/>
      <c r="O932" s="7"/>
      <c r="P932" s="7"/>
      <c r="Q932" s="7"/>
      <c r="R932" s="7"/>
      <c r="S932" s="55"/>
      <c r="T932" s="55"/>
      <c r="U932" s="55"/>
      <c r="V932" s="55"/>
      <c r="W932" s="55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1:35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20"/>
      <c r="O933" s="7"/>
      <c r="P933" s="7"/>
      <c r="Q933" s="7"/>
      <c r="R933" s="7"/>
      <c r="S933" s="55"/>
      <c r="T933" s="55"/>
      <c r="U933" s="55"/>
      <c r="V933" s="55"/>
      <c r="W933" s="55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1:35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20"/>
      <c r="O934" s="7"/>
      <c r="P934" s="7"/>
      <c r="Q934" s="7"/>
      <c r="R934" s="7"/>
      <c r="S934" s="55"/>
      <c r="T934" s="55"/>
      <c r="U934" s="55"/>
      <c r="V934" s="55"/>
      <c r="W934" s="55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1:35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20"/>
      <c r="O935" s="7"/>
      <c r="P935" s="7"/>
      <c r="Q935" s="7"/>
      <c r="R935" s="7"/>
      <c r="S935" s="55"/>
      <c r="T935" s="55"/>
      <c r="U935" s="55"/>
      <c r="V935" s="55"/>
      <c r="W935" s="55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1:35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20"/>
      <c r="O936" s="7"/>
      <c r="P936" s="7"/>
      <c r="Q936" s="7"/>
      <c r="R936" s="7"/>
      <c r="S936" s="55"/>
      <c r="T936" s="55"/>
      <c r="U936" s="55"/>
      <c r="V936" s="55"/>
      <c r="W936" s="55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1:35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20"/>
      <c r="O937" s="7"/>
      <c r="P937" s="7"/>
      <c r="Q937" s="7"/>
      <c r="R937" s="7"/>
      <c r="S937" s="55"/>
      <c r="T937" s="55"/>
      <c r="U937" s="55"/>
      <c r="V937" s="55"/>
      <c r="W937" s="55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1:35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20"/>
      <c r="O938" s="7"/>
      <c r="P938" s="7"/>
      <c r="Q938" s="7"/>
      <c r="R938" s="7"/>
      <c r="S938" s="55"/>
      <c r="T938" s="55"/>
      <c r="U938" s="55"/>
      <c r="V938" s="55"/>
      <c r="W938" s="55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1:35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20"/>
      <c r="O939" s="7"/>
      <c r="P939" s="7"/>
      <c r="Q939" s="7"/>
      <c r="R939" s="7"/>
      <c r="S939" s="55"/>
      <c r="T939" s="55"/>
      <c r="U939" s="55"/>
      <c r="V939" s="55"/>
      <c r="W939" s="55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1:35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20"/>
      <c r="O940" s="7"/>
      <c r="P940" s="7"/>
      <c r="Q940" s="7"/>
      <c r="R940" s="7"/>
      <c r="S940" s="55"/>
      <c r="T940" s="55"/>
      <c r="U940" s="55"/>
      <c r="V940" s="55"/>
      <c r="W940" s="55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1:35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20"/>
      <c r="O941" s="7"/>
      <c r="P941" s="7"/>
      <c r="Q941" s="7"/>
      <c r="R941" s="7"/>
      <c r="S941" s="55"/>
      <c r="T941" s="55"/>
      <c r="U941" s="55"/>
      <c r="V941" s="55"/>
      <c r="W941" s="55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1:35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20"/>
      <c r="O942" s="7"/>
      <c r="P942" s="7"/>
      <c r="Q942" s="7"/>
      <c r="R942" s="7"/>
      <c r="S942" s="55"/>
      <c r="T942" s="55"/>
      <c r="U942" s="55"/>
      <c r="V942" s="55"/>
      <c r="W942" s="55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1:35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20"/>
      <c r="O943" s="7"/>
      <c r="P943" s="7"/>
      <c r="Q943" s="7"/>
      <c r="R943" s="7"/>
      <c r="S943" s="55"/>
      <c r="T943" s="55"/>
      <c r="U943" s="55"/>
      <c r="V943" s="55"/>
      <c r="W943" s="55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1:35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20"/>
      <c r="O944" s="7"/>
      <c r="P944" s="7"/>
      <c r="Q944" s="7"/>
      <c r="R944" s="7"/>
      <c r="S944" s="55"/>
      <c r="T944" s="55"/>
      <c r="U944" s="55"/>
      <c r="V944" s="55"/>
      <c r="W944" s="55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1:35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20"/>
      <c r="O945" s="7"/>
      <c r="P945" s="7"/>
      <c r="Q945" s="7"/>
      <c r="R945" s="7"/>
      <c r="S945" s="55"/>
      <c r="T945" s="55"/>
      <c r="U945" s="55"/>
      <c r="V945" s="55"/>
      <c r="W945" s="55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1:35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20"/>
      <c r="O946" s="7"/>
      <c r="P946" s="7"/>
      <c r="Q946" s="7"/>
      <c r="R946" s="7"/>
      <c r="S946" s="55"/>
      <c r="T946" s="55"/>
      <c r="U946" s="55"/>
      <c r="V946" s="55"/>
      <c r="W946" s="55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1:35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20"/>
      <c r="O947" s="7"/>
      <c r="P947" s="7"/>
      <c r="Q947" s="7"/>
      <c r="R947" s="7"/>
      <c r="S947" s="55"/>
      <c r="T947" s="55"/>
      <c r="U947" s="55"/>
      <c r="V947" s="55"/>
      <c r="W947" s="55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1:35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20"/>
      <c r="O948" s="7"/>
      <c r="P948" s="7"/>
      <c r="Q948" s="7"/>
      <c r="R948" s="7"/>
      <c r="S948" s="55"/>
      <c r="T948" s="55"/>
      <c r="U948" s="55"/>
      <c r="V948" s="55"/>
      <c r="W948" s="55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1:35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20"/>
      <c r="O949" s="7"/>
      <c r="P949" s="7"/>
      <c r="Q949" s="7"/>
      <c r="R949" s="7"/>
      <c r="S949" s="55"/>
      <c r="T949" s="55"/>
      <c r="U949" s="55"/>
      <c r="V949" s="55"/>
      <c r="W949" s="55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1:35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20"/>
      <c r="O950" s="7"/>
      <c r="P950" s="7"/>
      <c r="Q950" s="7"/>
      <c r="R950" s="7"/>
      <c r="S950" s="55"/>
      <c r="T950" s="55"/>
      <c r="U950" s="55"/>
      <c r="V950" s="55"/>
      <c r="W950" s="55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1:35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20"/>
      <c r="O951" s="7"/>
      <c r="P951" s="7"/>
      <c r="Q951" s="7"/>
      <c r="R951" s="7"/>
      <c r="S951" s="55"/>
      <c r="T951" s="55"/>
      <c r="U951" s="55"/>
      <c r="V951" s="55"/>
      <c r="W951" s="55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1:35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20"/>
      <c r="O952" s="7"/>
      <c r="P952" s="7"/>
      <c r="Q952" s="7"/>
      <c r="R952" s="7"/>
      <c r="S952" s="55"/>
      <c r="T952" s="55"/>
      <c r="U952" s="55"/>
      <c r="V952" s="55"/>
      <c r="W952" s="55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1:35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20"/>
      <c r="O953" s="7"/>
      <c r="P953" s="7"/>
      <c r="Q953" s="7"/>
      <c r="R953" s="7"/>
      <c r="S953" s="55"/>
      <c r="T953" s="55"/>
      <c r="U953" s="55"/>
      <c r="V953" s="55"/>
      <c r="W953" s="55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1:35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20"/>
      <c r="O954" s="7"/>
      <c r="P954" s="7"/>
      <c r="Q954" s="7"/>
      <c r="R954" s="7"/>
      <c r="S954" s="55"/>
      <c r="T954" s="55"/>
      <c r="U954" s="55"/>
      <c r="V954" s="55"/>
      <c r="W954" s="55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1:35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20"/>
      <c r="O955" s="7"/>
      <c r="P955" s="7"/>
      <c r="Q955" s="7"/>
      <c r="R955" s="7"/>
      <c r="S955" s="55"/>
      <c r="T955" s="55"/>
      <c r="U955" s="55"/>
      <c r="V955" s="55"/>
      <c r="W955" s="55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1:35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20"/>
      <c r="O956" s="7"/>
      <c r="P956" s="7"/>
      <c r="Q956" s="7"/>
      <c r="R956" s="7"/>
      <c r="S956" s="55"/>
      <c r="T956" s="55"/>
      <c r="U956" s="55"/>
      <c r="V956" s="55"/>
      <c r="W956" s="55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1:35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20"/>
      <c r="O957" s="7"/>
      <c r="P957" s="7"/>
      <c r="Q957" s="7"/>
      <c r="R957" s="7"/>
      <c r="S957" s="55"/>
      <c r="T957" s="55"/>
      <c r="U957" s="55"/>
      <c r="V957" s="55"/>
      <c r="W957" s="55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1:35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20"/>
      <c r="O958" s="7"/>
      <c r="P958" s="7"/>
      <c r="Q958" s="7"/>
      <c r="R958" s="7"/>
      <c r="S958" s="55"/>
      <c r="T958" s="55"/>
      <c r="U958" s="55"/>
      <c r="V958" s="55"/>
      <c r="W958" s="55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1:35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20"/>
      <c r="O959" s="7"/>
      <c r="P959" s="7"/>
      <c r="Q959" s="7"/>
      <c r="R959" s="7"/>
      <c r="S959" s="55"/>
      <c r="T959" s="55"/>
      <c r="U959" s="55"/>
      <c r="V959" s="55"/>
      <c r="W959" s="55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1:35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20"/>
      <c r="O960" s="7"/>
      <c r="P960" s="7"/>
      <c r="Q960" s="7"/>
      <c r="R960" s="7"/>
      <c r="S960" s="55"/>
      <c r="T960" s="55"/>
      <c r="U960" s="55"/>
      <c r="V960" s="55"/>
      <c r="W960" s="55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1:35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20"/>
      <c r="O961" s="7"/>
      <c r="P961" s="7"/>
      <c r="Q961" s="7"/>
      <c r="R961" s="7"/>
      <c r="S961" s="55"/>
      <c r="T961" s="55"/>
      <c r="U961" s="55"/>
      <c r="V961" s="55"/>
      <c r="W961" s="55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1:35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20"/>
      <c r="O962" s="7"/>
      <c r="P962" s="7"/>
      <c r="Q962" s="7"/>
      <c r="R962" s="7"/>
      <c r="S962" s="55"/>
      <c r="T962" s="55"/>
      <c r="U962" s="55"/>
      <c r="V962" s="55"/>
      <c r="W962" s="55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1:35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20"/>
      <c r="O963" s="7"/>
      <c r="P963" s="7"/>
      <c r="Q963" s="7"/>
      <c r="R963" s="7"/>
      <c r="S963" s="55"/>
      <c r="T963" s="55"/>
      <c r="U963" s="55"/>
      <c r="V963" s="55"/>
      <c r="W963" s="55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1:35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20"/>
      <c r="O964" s="7"/>
      <c r="P964" s="7"/>
      <c r="Q964" s="7"/>
      <c r="R964" s="7"/>
      <c r="S964" s="55"/>
      <c r="T964" s="55"/>
      <c r="U964" s="55"/>
      <c r="V964" s="55"/>
      <c r="W964" s="55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1:35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20"/>
      <c r="O965" s="7"/>
      <c r="P965" s="7"/>
      <c r="Q965" s="7"/>
      <c r="R965" s="7"/>
      <c r="S965" s="55"/>
      <c r="T965" s="55"/>
      <c r="U965" s="55"/>
      <c r="V965" s="55"/>
      <c r="W965" s="55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1:35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20"/>
      <c r="O966" s="7"/>
      <c r="P966" s="7"/>
      <c r="Q966" s="7"/>
      <c r="R966" s="7"/>
      <c r="S966" s="55"/>
      <c r="T966" s="55"/>
      <c r="U966" s="55"/>
      <c r="V966" s="55"/>
      <c r="W966" s="55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1:35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20"/>
      <c r="O967" s="7"/>
      <c r="P967" s="7"/>
      <c r="Q967" s="7"/>
      <c r="R967" s="7"/>
      <c r="S967" s="55"/>
      <c r="T967" s="55"/>
      <c r="U967" s="55"/>
      <c r="V967" s="55"/>
      <c r="W967" s="55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1:35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20"/>
      <c r="O968" s="7"/>
      <c r="P968" s="7"/>
      <c r="Q968" s="7"/>
      <c r="R968" s="7"/>
      <c r="S968" s="55"/>
      <c r="T968" s="55"/>
      <c r="U968" s="55"/>
      <c r="V968" s="55"/>
      <c r="W968" s="55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1:35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20"/>
      <c r="O969" s="7"/>
      <c r="P969" s="7"/>
      <c r="Q969" s="7"/>
      <c r="R969" s="7"/>
      <c r="S969" s="55"/>
      <c r="T969" s="55"/>
      <c r="U969" s="55"/>
      <c r="V969" s="55"/>
      <c r="W969" s="55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1:35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20"/>
      <c r="O970" s="7"/>
      <c r="P970" s="7"/>
      <c r="Q970" s="7"/>
      <c r="R970" s="7"/>
      <c r="S970" s="55"/>
      <c r="T970" s="55"/>
      <c r="U970" s="55"/>
      <c r="V970" s="55"/>
      <c r="W970" s="55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1:35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20"/>
      <c r="O971" s="7"/>
      <c r="P971" s="7"/>
      <c r="Q971" s="7"/>
      <c r="R971" s="7"/>
      <c r="S971" s="55"/>
      <c r="T971" s="55"/>
      <c r="U971" s="55"/>
      <c r="V971" s="55"/>
      <c r="W971" s="55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1:35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20"/>
      <c r="O972" s="7"/>
      <c r="P972" s="7"/>
      <c r="Q972" s="7"/>
      <c r="R972" s="7"/>
      <c r="S972" s="55"/>
      <c r="T972" s="55"/>
      <c r="U972" s="55"/>
      <c r="V972" s="55"/>
      <c r="W972" s="55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1:35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20"/>
      <c r="O973" s="7"/>
      <c r="P973" s="7"/>
      <c r="Q973" s="7"/>
      <c r="R973" s="7"/>
      <c r="S973" s="55"/>
      <c r="T973" s="55"/>
      <c r="U973" s="55"/>
      <c r="V973" s="55"/>
      <c r="W973" s="55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1:35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20"/>
      <c r="O974" s="7"/>
      <c r="P974" s="7"/>
      <c r="Q974" s="7"/>
      <c r="R974" s="7"/>
      <c r="S974" s="55"/>
      <c r="T974" s="55"/>
      <c r="U974" s="55"/>
      <c r="V974" s="55"/>
      <c r="W974" s="55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1:35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20"/>
      <c r="O975" s="7"/>
      <c r="P975" s="7"/>
      <c r="Q975" s="7"/>
      <c r="R975" s="7"/>
      <c r="S975" s="55"/>
      <c r="T975" s="55"/>
      <c r="U975" s="55"/>
      <c r="V975" s="55"/>
      <c r="W975" s="55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1:35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20"/>
      <c r="O976" s="7"/>
      <c r="P976" s="7"/>
      <c r="Q976" s="7"/>
      <c r="R976" s="7"/>
      <c r="S976" s="55"/>
      <c r="T976" s="55"/>
      <c r="U976" s="55"/>
      <c r="V976" s="55"/>
      <c r="W976" s="55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1:35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20"/>
      <c r="O977" s="7"/>
      <c r="P977" s="7"/>
      <c r="Q977" s="7"/>
      <c r="R977" s="7"/>
      <c r="S977" s="55"/>
      <c r="T977" s="55"/>
      <c r="U977" s="55"/>
      <c r="V977" s="55"/>
      <c r="W977" s="55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1:35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20"/>
      <c r="O978" s="7"/>
      <c r="P978" s="7"/>
      <c r="Q978" s="7"/>
      <c r="R978" s="7"/>
      <c r="S978" s="55"/>
      <c r="T978" s="55"/>
      <c r="U978" s="55"/>
      <c r="V978" s="55"/>
      <c r="W978" s="55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1:35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20"/>
      <c r="O979" s="7"/>
      <c r="P979" s="7"/>
      <c r="Q979" s="7"/>
      <c r="R979" s="7"/>
      <c r="S979" s="55"/>
      <c r="T979" s="55"/>
      <c r="U979" s="55"/>
      <c r="V979" s="55"/>
      <c r="W979" s="55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1:35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20"/>
      <c r="O980" s="7"/>
      <c r="P980" s="7"/>
      <c r="Q980" s="7"/>
      <c r="R980" s="7"/>
      <c r="S980" s="55"/>
      <c r="T980" s="55"/>
      <c r="U980" s="55"/>
      <c r="V980" s="55"/>
      <c r="W980" s="55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1:35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20"/>
      <c r="O981" s="7"/>
      <c r="P981" s="7"/>
      <c r="Q981" s="7"/>
      <c r="R981" s="7"/>
      <c r="S981" s="55"/>
      <c r="T981" s="55"/>
      <c r="U981" s="55"/>
      <c r="V981" s="55"/>
      <c r="W981" s="55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1:35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20"/>
      <c r="O982" s="7"/>
      <c r="P982" s="7"/>
      <c r="Q982" s="7"/>
      <c r="R982" s="7"/>
      <c r="S982" s="55"/>
      <c r="T982" s="55"/>
      <c r="U982" s="55"/>
      <c r="V982" s="55"/>
      <c r="W982" s="55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1:35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20"/>
      <c r="O983" s="7"/>
      <c r="P983" s="7"/>
      <c r="Q983" s="7"/>
      <c r="R983" s="7"/>
      <c r="S983" s="55"/>
      <c r="T983" s="55"/>
      <c r="U983" s="55"/>
      <c r="V983" s="55"/>
      <c r="W983" s="55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1:35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20"/>
      <c r="O984" s="7"/>
      <c r="P984" s="7"/>
      <c r="Q984" s="7"/>
      <c r="R984" s="7"/>
      <c r="S984" s="55"/>
      <c r="T984" s="55"/>
      <c r="U984" s="55"/>
      <c r="V984" s="55"/>
      <c r="W984" s="55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1:35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20"/>
      <c r="O985" s="7"/>
      <c r="P985" s="7"/>
      <c r="Q985" s="7"/>
      <c r="R985" s="7"/>
      <c r="S985" s="55"/>
      <c r="T985" s="55"/>
      <c r="U985" s="55"/>
      <c r="V985" s="55"/>
      <c r="W985" s="55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1:35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20"/>
      <c r="O986" s="7"/>
      <c r="P986" s="7"/>
      <c r="Q986" s="7"/>
      <c r="R986" s="7"/>
      <c r="S986" s="55"/>
      <c r="T986" s="55"/>
      <c r="U986" s="55"/>
      <c r="V986" s="55"/>
      <c r="W986" s="55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1:35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20"/>
      <c r="O987" s="7"/>
      <c r="P987" s="7"/>
      <c r="Q987" s="7"/>
      <c r="R987" s="7"/>
      <c r="S987" s="55"/>
      <c r="T987" s="55"/>
      <c r="U987" s="55"/>
      <c r="V987" s="55"/>
      <c r="W987" s="55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1:35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20"/>
      <c r="O988" s="7"/>
      <c r="P988" s="7"/>
      <c r="Q988" s="7"/>
      <c r="R988" s="7"/>
      <c r="S988" s="55"/>
      <c r="T988" s="55"/>
      <c r="U988" s="55"/>
      <c r="V988" s="55"/>
      <c r="W988" s="55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1:35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20"/>
      <c r="O989" s="7"/>
      <c r="P989" s="7"/>
      <c r="Q989" s="7"/>
      <c r="R989" s="7"/>
      <c r="S989" s="55"/>
      <c r="T989" s="55"/>
      <c r="U989" s="55"/>
      <c r="V989" s="55"/>
      <c r="W989" s="55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1:35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20"/>
      <c r="O990" s="7"/>
      <c r="P990" s="7"/>
      <c r="Q990" s="7"/>
      <c r="R990" s="7"/>
      <c r="S990" s="55"/>
      <c r="T990" s="55"/>
      <c r="U990" s="55"/>
      <c r="V990" s="55"/>
      <c r="W990" s="55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1:35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20"/>
      <c r="O991" s="7"/>
      <c r="P991" s="7"/>
      <c r="Q991" s="7"/>
      <c r="R991" s="7"/>
      <c r="S991" s="55"/>
      <c r="T991" s="55"/>
      <c r="U991" s="55"/>
      <c r="V991" s="55"/>
      <c r="W991" s="55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1:35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20"/>
      <c r="O992" s="7"/>
      <c r="P992" s="7"/>
      <c r="Q992" s="7"/>
      <c r="R992" s="7"/>
      <c r="S992" s="55"/>
      <c r="T992" s="55"/>
      <c r="U992" s="55"/>
      <c r="V992" s="55"/>
      <c r="W992" s="55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1:35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20"/>
      <c r="O993" s="7"/>
      <c r="P993" s="7"/>
      <c r="Q993" s="7"/>
      <c r="R993" s="7"/>
      <c r="S993" s="55"/>
      <c r="T993" s="55"/>
      <c r="U993" s="55"/>
      <c r="V993" s="55"/>
      <c r="W993" s="55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1:35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20"/>
      <c r="O994" s="7"/>
      <c r="P994" s="7"/>
      <c r="Q994" s="7"/>
      <c r="R994" s="7"/>
      <c r="S994" s="55"/>
      <c r="T994" s="55"/>
      <c r="U994" s="55"/>
      <c r="V994" s="55"/>
      <c r="W994" s="55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1:35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20"/>
      <c r="O995" s="7"/>
      <c r="P995" s="7"/>
      <c r="Q995" s="7"/>
      <c r="R995" s="7"/>
      <c r="S995" s="55"/>
      <c r="T995" s="55"/>
      <c r="U995" s="55"/>
      <c r="V995" s="55"/>
      <c r="W995" s="55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1:35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20"/>
      <c r="O996" s="7"/>
      <c r="P996" s="7"/>
      <c r="Q996" s="7"/>
      <c r="R996" s="7"/>
      <c r="S996" s="55"/>
      <c r="T996" s="55"/>
      <c r="U996" s="55"/>
      <c r="V996" s="55"/>
      <c r="W996" s="55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1:35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20"/>
      <c r="O997" s="7"/>
      <c r="P997" s="7"/>
      <c r="Q997" s="7"/>
      <c r="R997" s="7"/>
      <c r="S997" s="55"/>
      <c r="T997" s="55"/>
      <c r="U997" s="55"/>
      <c r="V997" s="55"/>
      <c r="W997" s="55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1:35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20"/>
      <c r="O998" s="7"/>
      <c r="P998" s="7"/>
      <c r="Q998" s="7"/>
      <c r="R998" s="7"/>
      <c r="S998" s="55"/>
      <c r="T998" s="55"/>
      <c r="U998" s="55"/>
      <c r="V998" s="55"/>
      <c r="W998" s="55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1:35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20"/>
      <c r="O999" s="7"/>
      <c r="P999" s="7"/>
      <c r="Q999" s="7"/>
      <c r="R999" s="7"/>
      <c r="S999" s="55"/>
      <c r="T999" s="55"/>
      <c r="U999" s="55"/>
      <c r="V999" s="55"/>
      <c r="W999" s="55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1:35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20"/>
      <c r="O1000" s="7"/>
      <c r="P1000" s="7"/>
      <c r="Q1000" s="7"/>
      <c r="R1000" s="7"/>
      <c r="S1000" s="55"/>
      <c r="T1000" s="55"/>
      <c r="U1000" s="55"/>
      <c r="V1000" s="55"/>
      <c r="W1000" s="55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  <row r="1001" spans="1:35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20"/>
      <c r="O1001" s="7"/>
      <c r="P1001" s="7"/>
      <c r="Q1001" s="7"/>
      <c r="R1001" s="7"/>
      <c r="S1001" s="55"/>
      <c r="T1001" s="55"/>
      <c r="U1001" s="55"/>
      <c r="V1001" s="55"/>
      <c r="W1001" s="55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</row>
    <row r="1002" spans="1:35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20"/>
      <c r="O1002" s="7"/>
      <c r="P1002" s="7"/>
      <c r="Q1002" s="7"/>
      <c r="R1002" s="7"/>
      <c r="S1002" s="55"/>
      <c r="T1002" s="55"/>
      <c r="U1002" s="55"/>
      <c r="V1002" s="55"/>
      <c r="W1002" s="55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</row>
    <row r="1003" spans="1:35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20"/>
      <c r="O1003" s="7"/>
      <c r="P1003" s="7"/>
      <c r="Q1003" s="7"/>
      <c r="R1003" s="7"/>
      <c r="S1003" s="55"/>
      <c r="T1003" s="55"/>
      <c r="U1003" s="55"/>
      <c r="V1003" s="55"/>
      <c r="W1003" s="55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</row>
    <row r="1004" spans="1:35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20"/>
      <c r="O1004" s="7"/>
      <c r="P1004" s="7"/>
      <c r="Q1004" s="7"/>
      <c r="R1004" s="7"/>
      <c r="S1004" s="55"/>
      <c r="T1004" s="55"/>
      <c r="U1004" s="55"/>
      <c r="V1004" s="55"/>
      <c r="W1004" s="55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</row>
    <row r="1005" spans="1:35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20"/>
      <c r="O1005" s="7"/>
      <c r="P1005" s="7"/>
      <c r="Q1005" s="7"/>
      <c r="R1005" s="7"/>
      <c r="S1005" s="55"/>
      <c r="T1005" s="55"/>
      <c r="U1005" s="55"/>
      <c r="V1005" s="55"/>
      <c r="W1005" s="55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</row>
    <row r="1006" spans="1:35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20"/>
      <c r="O1006" s="7"/>
      <c r="P1006" s="7"/>
      <c r="Q1006" s="7"/>
      <c r="R1006" s="7"/>
      <c r="S1006" s="55"/>
      <c r="T1006" s="55"/>
      <c r="U1006" s="55"/>
      <c r="V1006" s="55"/>
      <c r="W1006" s="55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</row>
    <row r="1007" spans="1:35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20"/>
      <c r="O1007" s="7"/>
      <c r="P1007" s="7"/>
      <c r="Q1007" s="7"/>
      <c r="R1007" s="7"/>
      <c r="S1007" s="55"/>
      <c r="T1007" s="55"/>
      <c r="U1007" s="55"/>
      <c r="V1007" s="55"/>
      <c r="W1007" s="55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</row>
    <row r="1008" spans="1:35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20"/>
      <c r="O1008" s="7"/>
      <c r="P1008" s="7"/>
      <c r="Q1008" s="7"/>
      <c r="R1008" s="7"/>
      <c r="S1008" s="55"/>
      <c r="T1008" s="55"/>
      <c r="U1008" s="55"/>
      <c r="V1008" s="55"/>
      <c r="W1008" s="55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</row>
    <row r="1009" spans="1:35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20"/>
      <c r="O1009" s="7"/>
      <c r="P1009" s="7"/>
      <c r="Q1009" s="7"/>
      <c r="R1009" s="7"/>
      <c r="S1009" s="55"/>
      <c r="T1009" s="55"/>
      <c r="U1009" s="55"/>
      <c r="V1009" s="55"/>
      <c r="W1009" s="55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</row>
    <row r="1010" spans="1:35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20"/>
      <c r="O1010" s="7"/>
      <c r="P1010" s="7"/>
      <c r="Q1010" s="7"/>
      <c r="R1010" s="7"/>
      <c r="S1010" s="55"/>
      <c r="T1010" s="55"/>
      <c r="U1010" s="55"/>
      <c r="V1010" s="55"/>
      <c r="W1010" s="55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</row>
    <row r="1011" spans="1:35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20"/>
      <c r="O1011" s="7"/>
      <c r="P1011" s="7"/>
      <c r="Q1011" s="7"/>
      <c r="R1011" s="7"/>
      <c r="S1011" s="55"/>
      <c r="T1011" s="55"/>
      <c r="U1011" s="55"/>
      <c r="V1011" s="55"/>
      <c r="W1011" s="55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</row>
    <row r="1012" spans="1:35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20"/>
      <c r="O1012" s="7"/>
      <c r="P1012" s="7"/>
      <c r="Q1012" s="7"/>
      <c r="R1012" s="7"/>
      <c r="S1012" s="55"/>
      <c r="T1012" s="55"/>
      <c r="U1012" s="55"/>
      <c r="V1012" s="55"/>
      <c r="W1012" s="55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</row>
    <row r="1013" spans="1:35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20"/>
      <c r="O1013" s="7"/>
      <c r="P1013" s="7"/>
      <c r="Q1013" s="7"/>
      <c r="R1013" s="7"/>
      <c r="S1013" s="55"/>
      <c r="T1013" s="55"/>
      <c r="U1013" s="55"/>
      <c r="V1013" s="55"/>
      <c r="W1013" s="55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</row>
    <row r="1014" spans="1:35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20"/>
      <c r="O1014" s="7"/>
      <c r="P1014" s="7"/>
      <c r="Q1014" s="7"/>
      <c r="R1014" s="7"/>
      <c r="S1014" s="55"/>
      <c r="T1014" s="55"/>
      <c r="U1014" s="55"/>
      <c r="V1014" s="55"/>
      <c r="W1014" s="55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</row>
    <row r="1015" spans="1:35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20"/>
      <c r="O1015" s="7"/>
      <c r="P1015" s="7"/>
      <c r="Q1015" s="7"/>
      <c r="R1015" s="7"/>
      <c r="S1015" s="55"/>
      <c r="T1015" s="55"/>
      <c r="U1015" s="55"/>
      <c r="V1015" s="55"/>
      <c r="W1015" s="55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</row>
    <row r="1016" spans="1:35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20"/>
      <c r="O1016" s="7"/>
      <c r="P1016" s="7"/>
      <c r="Q1016" s="7"/>
      <c r="R1016" s="7"/>
      <c r="S1016" s="55"/>
      <c r="T1016" s="55"/>
      <c r="U1016" s="55"/>
      <c r="V1016" s="55"/>
      <c r="W1016" s="55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</row>
    <row r="1017" spans="1:35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20"/>
      <c r="O1017" s="7"/>
      <c r="P1017" s="7"/>
      <c r="Q1017" s="7"/>
      <c r="R1017" s="7"/>
      <c r="S1017" s="55"/>
      <c r="T1017" s="55"/>
      <c r="U1017" s="55"/>
      <c r="V1017" s="55"/>
      <c r="W1017" s="55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</row>
  </sheetData>
  <conditionalFormatting sqref="N90 N92:N95">
    <cfRule type="expression" dxfId="0" priority="1">
      <formula>Q90&gt;N90</formula>
    </cfRule>
  </conditionalFormatting>
  <pageMargins left="0.75" right="0.75" top="1" bottom="1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Budget detail</vt:lpstr>
      <vt:lpstr>'Budget detail'!Z_5FCD8D0D_4F62_473D_B5F8_5704B4E99E14_.wvu.PrintArea</vt:lpstr>
      <vt:lpstr>'Budget detail'!Z_5FCD8D0D_4F62_473D_B5F8_5704B4E99E14_.wvu.PrintTitles</vt:lpstr>
      <vt:lpstr>'Budget detail'!Z_6DBA00C5_CCF0_4BB8_A69A_49C25F9339F0_.wvu.PrintArea</vt:lpstr>
      <vt:lpstr>'Budget detail'!Z_6DBA00C5_CCF0_4BB8_A69A_49C25F9339F0_.wvu.PrintTitles</vt:lpstr>
      <vt:lpstr>'Budget detail'!Z_8D7139B3_DF06_4C81_9A53_648CAF60D416_.wvu.PrintArea</vt:lpstr>
      <vt:lpstr>'Budget detail'!Z_8D7139B3_DF06_4C81_9A53_648CAF60D416_.wvu.PrintTitles</vt:lpstr>
      <vt:lpstr>'Budget detail'!Z_996E08D1_8067_423A_99BB_8AA78DDE2A9D_.wvu.PrintArea</vt:lpstr>
      <vt:lpstr>'Budget detail'!Z_996E08D1_8067_423A_99BB_8AA78DDE2A9D_.wvu.PrintTitles</vt:lpstr>
      <vt:lpstr>'Budget detail'!Z_AACE1023_5BEE_4510_860C_D584D5EA4AFC_.wvu.PrintArea</vt:lpstr>
      <vt:lpstr>'Budget detail'!Z_AACE1023_5BEE_4510_860C_D584D5EA4AFC_.wvu.PrintTitles</vt:lpstr>
      <vt:lpstr>'Budget detail'!Z_B0F9EEE0_4802_40AA_AF63_D6916241405E_.wvu.PrintArea</vt:lpstr>
      <vt:lpstr>'Budget detail'!Z_B0F9EEE0_4802_40AA_AF63_D6916241405E_.wvu.PrintTitles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Business Manager</cp:lastModifiedBy>
  <dcterms:created xsi:type="dcterms:W3CDTF">2022-08-22T17:38:31Z</dcterms:created>
  <dcterms:modified xsi:type="dcterms:W3CDTF">2022-08-22T17:39:31Z</dcterms:modified>
</cp:coreProperties>
</file>