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 Pendleton\Documents\"/>
    </mc:Choice>
  </mc:AlternateContent>
  <xr:revisionPtr revIDLastSave="0" documentId="13_ncr:1_{D96969A4-01C7-4152-9F3A-8A139C082320}" xr6:coauthVersionLast="47" xr6:coauthVersionMax="47" xr10:uidLastSave="{00000000-0000-0000-0000-000000000000}"/>
  <bookViews>
    <workbookView xWindow="-110" yWindow="-110" windowWidth="19420" windowHeight="10420" xr2:uid="{C2F2D345-3442-4D59-A179-E07048530BA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2" i="1" l="1"/>
  <c r="C70" i="1"/>
  <c r="B70" i="1"/>
  <c r="C69" i="1"/>
  <c r="C66" i="1"/>
  <c r="C62" i="1"/>
  <c r="C57" i="1"/>
  <c r="C40" i="1"/>
  <c r="B40" i="1"/>
  <c r="C38" i="1"/>
  <c r="C31" i="1"/>
  <c r="C27" i="1"/>
  <c r="C22" i="1"/>
  <c r="E22" i="1"/>
  <c r="E27" i="1"/>
  <c r="E31" i="1"/>
  <c r="E40" i="1" s="1"/>
  <c r="E38" i="1"/>
  <c r="D40" i="1"/>
  <c r="E57" i="1"/>
  <c r="E62" i="1"/>
  <c r="E66" i="1"/>
  <c r="D70" i="1"/>
  <c r="E70" i="1"/>
  <c r="C34" i="1"/>
  <c r="B24" i="1"/>
  <c r="B25" i="1"/>
  <c r="B26" i="1"/>
  <c r="B30" i="1"/>
  <c r="B36" i="1"/>
  <c r="B37" i="1"/>
  <c r="B44" i="1"/>
  <c r="B45" i="1"/>
  <c r="B47" i="1"/>
  <c r="B49" i="1"/>
  <c r="B50" i="1"/>
  <c r="B52" i="1"/>
  <c r="B56" i="1"/>
  <c r="B64" i="1"/>
  <c r="B65" i="1"/>
  <c r="B21" i="1"/>
  <c r="B20" i="1"/>
  <c r="B14" i="1"/>
  <c r="B11" i="1"/>
  <c r="B12" i="1" s="1"/>
  <c r="B10" i="1"/>
</calcChain>
</file>

<file path=xl/sharedStrings.xml><?xml version="1.0" encoding="utf-8"?>
<sst xmlns="http://schemas.openxmlformats.org/spreadsheetml/2006/main" count="70" uniqueCount="59">
  <si>
    <t>2019 Population</t>
  </si>
  <si>
    <t>2019 Number of Households</t>
  </si>
  <si>
    <t>2018 Taxable Value</t>
  </si>
  <si>
    <t xml:space="preserve">2018 Per Capita </t>
  </si>
  <si>
    <t>Account Title</t>
  </si>
  <si>
    <t>Property Tax</t>
  </si>
  <si>
    <t>Motor Vehicle Tax</t>
  </si>
  <si>
    <t>Population Distribution</t>
  </si>
  <si>
    <t>Point of Sale Distribution</t>
  </si>
  <si>
    <t>County Option Highway Tax</t>
  </si>
  <si>
    <t>General Fund Revenues (All values from 2019FR)</t>
  </si>
  <si>
    <t>Taxes</t>
  </si>
  <si>
    <t>Sales Taxes</t>
  </si>
  <si>
    <t>Licenses and Permits</t>
  </si>
  <si>
    <t>Intergovernmental Revenue</t>
  </si>
  <si>
    <t>Basic Demographics (Based on 2019 Feasibility Report - "2019FR")</t>
  </si>
  <si>
    <t>N/A</t>
  </si>
  <si>
    <t>Class B/C Road Funds</t>
  </si>
  <si>
    <t>Road Mile Distribution</t>
  </si>
  <si>
    <t>TOTAL REVENUES</t>
  </si>
  <si>
    <t>General Fund Expenditures (All values from 2019FR)</t>
  </si>
  <si>
    <t>General Government</t>
  </si>
  <si>
    <t>Insurance</t>
  </si>
  <si>
    <t>Public Safety</t>
  </si>
  <si>
    <t>Police/Animal Control</t>
  </si>
  <si>
    <t>Dispatch</t>
  </si>
  <si>
    <t>Streets and Public Improvement</t>
  </si>
  <si>
    <t>Initial Year Start-up Costs</t>
  </si>
  <si>
    <t>Start-up</t>
  </si>
  <si>
    <t>TOTAL EXPENDITURES</t>
  </si>
  <si>
    <t>NET TOTAL GENERAL FUND</t>
  </si>
  <si>
    <t>TOTAL</t>
  </si>
  <si>
    <t>Subtotal</t>
  </si>
  <si>
    <t>Proposed Tentative Erda City Budget 2022 - Revised 122421</t>
  </si>
  <si>
    <t>Salaries - 2 PT Treasurer/Recorder</t>
  </si>
  <si>
    <t>Office</t>
  </si>
  <si>
    <t>IT</t>
  </si>
  <si>
    <t>Telephone</t>
  </si>
  <si>
    <t>Bank charges</t>
  </si>
  <si>
    <t>Public Notices</t>
  </si>
  <si>
    <t xml:space="preserve">Legal Counsel </t>
  </si>
  <si>
    <t>Administration</t>
  </si>
  <si>
    <t>Roads and highways maintenance</t>
  </si>
  <si>
    <t>Road Construction</t>
  </si>
  <si>
    <t>Map preliminary</t>
  </si>
  <si>
    <t>2020 Population</t>
  </si>
  <si>
    <t>Est 2020 Number of Households</t>
  </si>
  <si>
    <t>Est 2020 Taxable Value (calculated)</t>
  </si>
  <si>
    <t>Est 2020 Per Capita</t>
  </si>
  <si>
    <t>Projected 2020 TV per Feasibility Report</t>
  </si>
  <si>
    <t>Projected 2020 Per Capita</t>
  </si>
  <si>
    <t>Community events</t>
  </si>
  <si>
    <t>Building Permits (6 month adjustment)</t>
  </si>
  <si>
    <t>Building Fund (6 month adjustment)</t>
  </si>
  <si>
    <t>Account</t>
  </si>
  <si>
    <t>Full 2022 FY</t>
  </si>
  <si>
    <t>6 Month (Jan 1 - Jun 30)</t>
  </si>
  <si>
    <t>County Election</t>
  </si>
  <si>
    <t>Business Licenses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</si>
</sst>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6" fontId="0" fillId="0" borderId="0" xfId="0" applyNumberFormat="1"/>
    <xf numFmtId="8" fontId="0" fillId="0" borderId="0" xfId="0" applyNumberFormat="1"/>
    <xf numFmtId="0" fontId="3" fillId="0" borderId="0" xfId="0" applyFont="1"/>
    <xf numFmtId="0" fontId="4" fillId="0" borderId="0" xfId="0" applyFont="1"/>
    <xf numFmtId="0" fontId="0" fillId="0" borderId="0" xfId="0" applyFont="1"/>
    <xf numFmtId="44" fontId="0" fillId="0" borderId="0" xfId="0" applyNumberFormat="1"/>
    <xf numFmtId="0" fontId="5" fillId="0" borderId="0" xfId="0" applyFont="1"/>
    <xf numFmtId="0" fontId="5" fillId="0" borderId="0" xfId="0" applyFont="1" applyAlignment="1">
      <alignment horizontal="center"/>
    </xf>
    <xf numFmtId="44" fontId="6" fillId="0" borderId="0" xfId="0" applyNumberFormat="1" applyFont="1"/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4" fontId="7" fillId="0" borderId="0" xfId="1" applyFont="1"/>
    <xf numFmtId="44" fontId="7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E327E-C440-4522-95CD-796E229BF714}">
  <dimension ref="A1:E72"/>
  <sheetViews>
    <sheetView tabSelected="1" topLeftCell="A52" zoomScale="85" zoomScaleNormal="85" workbookViewId="0">
      <selection activeCell="I20" sqref="I20"/>
    </sheetView>
  </sheetViews>
  <sheetFormatPr defaultRowHeight="14.5" x14ac:dyDescent="0.35"/>
  <cols>
    <col min="1" max="1" width="44.26953125" customWidth="1"/>
    <col min="2" max="2" width="24.6328125" customWidth="1"/>
    <col min="3" max="3" width="24" customWidth="1"/>
    <col min="4" max="4" width="18.54296875" style="12" customWidth="1"/>
    <col min="5" max="5" width="27.6328125" style="12" customWidth="1"/>
    <col min="6" max="7" width="8.7265625" customWidth="1"/>
  </cols>
  <sheetData>
    <row r="1" spans="1:3" ht="18.5" x14ac:dyDescent="0.45">
      <c r="A1" s="4" t="s">
        <v>33</v>
      </c>
      <c r="B1" s="4"/>
      <c r="C1" s="4"/>
    </row>
    <row r="3" spans="1:3" x14ac:dyDescent="0.35">
      <c r="A3" s="1" t="s">
        <v>15</v>
      </c>
      <c r="B3" s="1"/>
      <c r="C3" s="1"/>
    </row>
    <row r="5" spans="1:3" x14ac:dyDescent="0.35">
      <c r="A5" t="s">
        <v>0</v>
      </c>
      <c r="B5">
        <v>2927</v>
      </c>
    </row>
    <row r="6" spans="1:3" x14ac:dyDescent="0.35">
      <c r="A6" t="s">
        <v>1</v>
      </c>
      <c r="B6">
        <v>882</v>
      </c>
    </row>
    <row r="7" spans="1:3" x14ac:dyDescent="0.35">
      <c r="A7" t="s">
        <v>45</v>
      </c>
      <c r="B7">
        <v>3527</v>
      </c>
    </row>
    <row r="8" spans="1:3" x14ac:dyDescent="0.35">
      <c r="A8" t="s">
        <v>46</v>
      </c>
      <c r="B8">
        <v>1062</v>
      </c>
    </row>
    <row r="9" spans="1:3" x14ac:dyDescent="0.35">
      <c r="A9" t="s">
        <v>2</v>
      </c>
      <c r="B9" s="2">
        <v>285740509</v>
      </c>
    </row>
    <row r="10" spans="1:3" x14ac:dyDescent="0.35">
      <c r="A10" t="s">
        <v>3</v>
      </c>
      <c r="B10" s="3">
        <f>B9/B5</f>
        <v>97622.312606764608</v>
      </c>
    </row>
    <row r="11" spans="1:3" x14ac:dyDescent="0.35">
      <c r="A11" t="s">
        <v>47</v>
      </c>
      <c r="B11" s="3">
        <f>(B9/B6)*B8</f>
        <v>344054898.59183675</v>
      </c>
    </row>
    <row r="12" spans="1:3" x14ac:dyDescent="0.35">
      <c r="A12" t="s">
        <v>48</v>
      </c>
      <c r="B12" s="3">
        <f>B11/B7</f>
        <v>97548.879668794092</v>
      </c>
    </row>
    <row r="13" spans="1:3" x14ac:dyDescent="0.35">
      <c r="A13" t="s">
        <v>49</v>
      </c>
      <c r="B13" s="2">
        <v>317240509</v>
      </c>
    </row>
    <row r="14" spans="1:3" x14ac:dyDescent="0.35">
      <c r="A14" t="s">
        <v>50</v>
      </c>
      <c r="B14" s="3">
        <f>B13/B7</f>
        <v>89946.274170683304</v>
      </c>
    </row>
    <row r="16" spans="1:3" x14ac:dyDescent="0.35">
      <c r="A16" s="5" t="s">
        <v>4</v>
      </c>
      <c r="B16" s="5"/>
      <c r="C16" s="5"/>
    </row>
    <row r="17" spans="1:5" x14ac:dyDescent="0.35">
      <c r="B17" s="11" t="s">
        <v>56</v>
      </c>
      <c r="C17" s="11"/>
      <c r="D17" s="13" t="s">
        <v>55</v>
      </c>
      <c r="E17" s="13"/>
    </row>
    <row r="18" spans="1:5" x14ac:dyDescent="0.35">
      <c r="A18" s="8" t="s">
        <v>10</v>
      </c>
      <c r="B18" s="9" t="s">
        <v>54</v>
      </c>
      <c r="C18" s="9" t="s">
        <v>32</v>
      </c>
      <c r="D18" s="14" t="s">
        <v>54</v>
      </c>
      <c r="E18" s="14" t="s">
        <v>32</v>
      </c>
    </row>
    <row r="19" spans="1:5" x14ac:dyDescent="0.35">
      <c r="A19" s="1" t="s">
        <v>11</v>
      </c>
      <c r="B19" s="1"/>
      <c r="C19" s="1"/>
    </row>
    <row r="20" spans="1:5" x14ac:dyDescent="0.35">
      <c r="A20" t="s">
        <v>5</v>
      </c>
      <c r="B20" s="7">
        <f>D20/2</f>
        <v>157871.5</v>
      </c>
      <c r="D20" s="15">
        <v>315743</v>
      </c>
      <c r="E20" s="15"/>
    </row>
    <row r="21" spans="1:5" x14ac:dyDescent="0.35">
      <c r="A21" t="s">
        <v>6</v>
      </c>
      <c r="B21" s="7">
        <f>D21/2</f>
        <v>15787</v>
      </c>
      <c r="D21" s="15">
        <v>31574</v>
      </c>
      <c r="E21" s="15"/>
    </row>
    <row r="22" spans="1:5" x14ac:dyDescent="0.35">
      <c r="A22" t="s">
        <v>31</v>
      </c>
      <c r="B22" s="7"/>
      <c r="C22" s="7">
        <f>B20+B21</f>
        <v>173658.5</v>
      </c>
      <c r="D22" s="15"/>
      <c r="E22" s="15">
        <f>D20+D21</f>
        <v>347317</v>
      </c>
    </row>
    <row r="23" spans="1:5" x14ac:dyDescent="0.35">
      <c r="A23" s="1" t="s">
        <v>12</v>
      </c>
      <c r="B23" s="7"/>
      <c r="C23" s="7"/>
      <c r="D23" s="15"/>
      <c r="E23" s="15"/>
    </row>
    <row r="24" spans="1:5" x14ac:dyDescent="0.35">
      <c r="A24" t="s">
        <v>7</v>
      </c>
      <c r="B24" s="7">
        <f t="shared" ref="B24:B72" si="0">D24/2</f>
        <v>146350</v>
      </c>
      <c r="C24" s="7"/>
      <c r="D24" s="15">
        <v>292700</v>
      </c>
      <c r="E24" s="15"/>
    </row>
    <row r="25" spans="1:5" x14ac:dyDescent="0.35">
      <c r="A25" t="s">
        <v>8</v>
      </c>
      <c r="B25" s="7">
        <f t="shared" si="0"/>
        <v>62234.5</v>
      </c>
      <c r="C25" s="7"/>
      <c r="D25" s="15">
        <v>124469</v>
      </c>
      <c r="E25" s="15"/>
    </row>
    <row r="26" spans="1:5" x14ac:dyDescent="0.35">
      <c r="A26" t="s">
        <v>9</v>
      </c>
      <c r="B26" s="7">
        <f t="shared" si="0"/>
        <v>3000</v>
      </c>
      <c r="C26" s="7"/>
      <c r="D26" s="15">
        <v>6000</v>
      </c>
      <c r="E26" s="15"/>
    </row>
    <row r="27" spans="1:5" x14ac:dyDescent="0.35">
      <c r="A27" t="s">
        <v>31</v>
      </c>
      <c r="B27" s="7"/>
      <c r="C27" s="7">
        <f>SUM(B24:B26)</f>
        <v>211584.5</v>
      </c>
      <c r="D27" s="15"/>
      <c r="E27" s="15">
        <f>SUM(D24:D26)</f>
        <v>423169</v>
      </c>
    </row>
    <row r="28" spans="1:5" x14ac:dyDescent="0.35">
      <c r="A28" s="1" t="s">
        <v>13</v>
      </c>
      <c r="B28" s="7"/>
      <c r="C28" s="7"/>
      <c r="D28" s="15"/>
      <c r="E28" s="15"/>
    </row>
    <row r="29" spans="1:5" x14ac:dyDescent="0.35">
      <c r="A29" t="s">
        <v>52</v>
      </c>
      <c r="B29" s="7">
        <v>0</v>
      </c>
      <c r="C29" s="7"/>
      <c r="D29" s="15">
        <v>42000</v>
      </c>
      <c r="E29" s="15"/>
    </row>
    <row r="30" spans="1:5" x14ac:dyDescent="0.35">
      <c r="A30" t="s">
        <v>58</v>
      </c>
      <c r="B30" s="7">
        <f t="shared" si="0"/>
        <v>580</v>
      </c>
      <c r="C30" s="7"/>
      <c r="D30" s="15">
        <v>1160</v>
      </c>
      <c r="E30" s="15"/>
    </row>
    <row r="31" spans="1:5" x14ac:dyDescent="0.35">
      <c r="A31" t="s">
        <v>31</v>
      </c>
      <c r="B31" s="7"/>
      <c r="C31" s="7">
        <f>B29+B30</f>
        <v>580</v>
      </c>
      <c r="D31" s="15"/>
      <c r="E31" s="15">
        <f>D29+D30</f>
        <v>43160</v>
      </c>
    </row>
    <row r="32" spans="1:5" x14ac:dyDescent="0.35">
      <c r="A32" s="1" t="s">
        <v>14</v>
      </c>
      <c r="B32" s="7"/>
      <c r="C32" s="7"/>
      <c r="D32" s="15"/>
      <c r="E32" s="15"/>
    </row>
    <row r="33" spans="1:5" x14ac:dyDescent="0.35">
      <c r="A33" t="s">
        <v>16</v>
      </c>
      <c r="B33" s="7">
        <v>0</v>
      </c>
      <c r="C33" s="7"/>
      <c r="D33" s="15">
        <v>0</v>
      </c>
      <c r="E33" s="15"/>
    </row>
    <row r="34" spans="1:5" x14ac:dyDescent="0.35">
      <c r="A34" t="s">
        <v>31</v>
      </c>
      <c r="B34" s="7"/>
      <c r="C34" s="7">
        <f t="shared" ref="C27:C70" si="1">E34/2</f>
        <v>0</v>
      </c>
      <c r="D34" s="15"/>
      <c r="E34" s="15">
        <v>0</v>
      </c>
    </row>
    <row r="35" spans="1:5" x14ac:dyDescent="0.35">
      <c r="A35" s="1" t="s">
        <v>17</v>
      </c>
      <c r="B35" s="7"/>
      <c r="C35" s="7"/>
      <c r="D35" s="15"/>
      <c r="E35" s="15"/>
    </row>
    <row r="36" spans="1:5" x14ac:dyDescent="0.35">
      <c r="A36" t="s">
        <v>7</v>
      </c>
      <c r="B36" s="7">
        <f t="shared" si="0"/>
        <v>42092</v>
      </c>
      <c r="C36" s="7"/>
      <c r="D36" s="15">
        <v>84184</v>
      </c>
      <c r="E36" s="15"/>
    </row>
    <row r="37" spans="1:5" x14ac:dyDescent="0.35">
      <c r="A37" s="6" t="s">
        <v>18</v>
      </c>
      <c r="B37" s="7">
        <f t="shared" si="0"/>
        <v>79817.5</v>
      </c>
      <c r="C37" s="7"/>
      <c r="D37" s="15">
        <v>159635</v>
      </c>
      <c r="E37" s="15"/>
    </row>
    <row r="38" spans="1:5" x14ac:dyDescent="0.35">
      <c r="A38" t="s">
        <v>31</v>
      </c>
      <c r="B38" s="7"/>
      <c r="C38" s="7">
        <f>B36+B37</f>
        <v>121909.5</v>
      </c>
      <c r="E38" s="15">
        <f>D36+D37</f>
        <v>243819</v>
      </c>
    </row>
    <row r="39" spans="1:5" x14ac:dyDescent="0.35">
      <c r="B39" s="7"/>
      <c r="C39" s="7"/>
      <c r="E39" s="15"/>
    </row>
    <row r="40" spans="1:5" x14ac:dyDescent="0.35">
      <c r="A40" s="1" t="s">
        <v>19</v>
      </c>
      <c r="B40" s="7">
        <f>SUM(B20:B37)</f>
        <v>507732.5</v>
      </c>
      <c r="C40" s="7">
        <f>C38+C31+C27+C22</f>
        <v>507732.5</v>
      </c>
      <c r="D40" s="16">
        <f>SUM(D20:D37)</f>
        <v>1057465</v>
      </c>
      <c r="E40" s="16">
        <f>E22+E27+E31+E34+E38</f>
        <v>1057465</v>
      </c>
    </row>
    <row r="41" spans="1:5" x14ac:dyDescent="0.35">
      <c r="B41" s="7"/>
      <c r="C41" s="7"/>
    </row>
    <row r="42" spans="1:5" x14ac:dyDescent="0.35">
      <c r="A42" s="8" t="s">
        <v>20</v>
      </c>
      <c r="B42" s="7"/>
      <c r="C42" s="7"/>
    </row>
    <row r="43" spans="1:5" x14ac:dyDescent="0.35">
      <c r="A43" s="1" t="s">
        <v>21</v>
      </c>
      <c r="B43" s="7"/>
      <c r="C43" s="7"/>
    </row>
    <row r="44" spans="1:5" x14ac:dyDescent="0.35">
      <c r="A44" s="6" t="s">
        <v>34</v>
      </c>
      <c r="B44" s="7">
        <f t="shared" si="0"/>
        <v>30000</v>
      </c>
      <c r="C44" s="7"/>
      <c r="D44" s="15">
        <v>60000</v>
      </c>
      <c r="E44" s="15"/>
    </row>
    <row r="45" spans="1:5" x14ac:dyDescent="0.35">
      <c r="A45" s="6" t="s">
        <v>35</v>
      </c>
      <c r="B45" s="7">
        <f t="shared" si="0"/>
        <v>500</v>
      </c>
      <c r="C45" s="7"/>
      <c r="D45" s="15">
        <v>1000</v>
      </c>
      <c r="E45" s="15"/>
    </row>
    <row r="46" spans="1:5" x14ac:dyDescent="0.35">
      <c r="A46" s="6" t="s">
        <v>36</v>
      </c>
      <c r="B46" s="7">
        <v>8000</v>
      </c>
      <c r="C46" s="7"/>
      <c r="D46" s="15">
        <v>10000</v>
      </c>
      <c r="E46" s="15"/>
    </row>
    <row r="47" spans="1:5" x14ac:dyDescent="0.35">
      <c r="A47" s="6" t="s">
        <v>37</v>
      </c>
      <c r="B47" s="7">
        <f t="shared" si="0"/>
        <v>900</v>
      </c>
      <c r="C47" s="7"/>
      <c r="D47" s="15">
        <v>1800</v>
      </c>
      <c r="E47" s="15"/>
    </row>
    <row r="48" spans="1:5" x14ac:dyDescent="0.35">
      <c r="A48" s="6" t="s">
        <v>38</v>
      </c>
      <c r="B48" s="7">
        <v>0</v>
      </c>
      <c r="C48" s="7"/>
      <c r="D48" s="15">
        <v>500</v>
      </c>
      <c r="E48" s="15"/>
    </row>
    <row r="49" spans="1:5" x14ac:dyDescent="0.35">
      <c r="A49" s="6" t="s">
        <v>22</v>
      </c>
      <c r="B49" s="7">
        <f t="shared" si="0"/>
        <v>2750</v>
      </c>
      <c r="C49" s="7"/>
      <c r="D49" s="15">
        <v>5500</v>
      </c>
      <c r="E49" s="15"/>
    </row>
    <row r="50" spans="1:5" x14ac:dyDescent="0.35">
      <c r="A50" s="6" t="s">
        <v>39</v>
      </c>
      <c r="B50" s="7">
        <f t="shared" si="0"/>
        <v>125</v>
      </c>
      <c r="C50" s="7"/>
      <c r="D50" s="15">
        <v>250</v>
      </c>
      <c r="E50" s="15"/>
    </row>
    <row r="51" spans="1:5" x14ac:dyDescent="0.35">
      <c r="A51" s="6" t="s">
        <v>40</v>
      </c>
      <c r="B51" s="7">
        <v>40000</v>
      </c>
      <c r="C51" s="7"/>
      <c r="D51" s="15">
        <v>80000</v>
      </c>
      <c r="E51" s="15"/>
    </row>
    <row r="52" spans="1:5" x14ac:dyDescent="0.35">
      <c r="A52" s="6" t="s">
        <v>41</v>
      </c>
      <c r="B52" s="7">
        <f t="shared" si="0"/>
        <v>15000</v>
      </c>
      <c r="C52" s="7"/>
      <c r="D52" s="15">
        <v>30000</v>
      </c>
      <c r="E52" s="15"/>
    </row>
    <row r="53" spans="1:5" x14ac:dyDescent="0.35">
      <c r="A53" s="6" t="s">
        <v>57</v>
      </c>
      <c r="B53" s="7">
        <v>4404</v>
      </c>
      <c r="C53" s="7"/>
      <c r="D53" s="15">
        <v>120654</v>
      </c>
      <c r="E53" s="15"/>
    </row>
    <row r="54" spans="1:5" x14ac:dyDescent="0.35">
      <c r="A54" s="6" t="s">
        <v>53</v>
      </c>
      <c r="B54" s="7">
        <v>0</v>
      </c>
      <c r="C54" s="7"/>
      <c r="D54" s="15">
        <v>42000</v>
      </c>
      <c r="E54" s="15"/>
    </row>
    <row r="55" spans="1:5" x14ac:dyDescent="0.35">
      <c r="A55" s="6" t="s">
        <v>44</v>
      </c>
      <c r="B55" s="7">
        <v>6500</v>
      </c>
      <c r="C55" s="7"/>
      <c r="D55" s="15">
        <v>3400</v>
      </c>
      <c r="E55" s="15"/>
    </row>
    <row r="56" spans="1:5" x14ac:dyDescent="0.35">
      <c r="A56" s="6" t="s">
        <v>51</v>
      </c>
      <c r="B56" s="7">
        <f t="shared" si="0"/>
        <v>1000</v>
      </c>
      <c r="C56" s="7"/>
      <c r="D56" s="15">
        <v>2000</v>
      </c>
      <c r="E56" s="15"/>
    </row>
    <row r="57" spans="1:5" x14ac:dyDescent="0.35">
      <c r="A57" s="6" t="s">
        <v>31</v>
      </c>
      <c r="B57" s="7"/>
      <c r="C57" s="7">
        <f>SUM(B44:B56)</f>
        <v>109179</v>
      </c>
      <c r="D57" s="15"/>
      <c r="E57" s="15">
        <f>SUM(D44:D56)</f>
        <v>357104</v>
      </c>
    </row>
    <row r="58" spans="1:5" x14ac:dyDescent="0.35">
      <c r="A58" s="1" t="s">
        <v>23</v>
      </c>
      <c r="B58" s="7"/>
      <c r="C58" s="7"/>
      <c r="D58" s="15"/>
      <c r="E58" s="15"/>
    </row>
    <row r="59" spans="1:5" x14ac:dyDescent="0.35">
      <c r="A59" t="s">
        <v>24</v>
      </c>
      <c r="B59" s="7">
        <v>140000</v>
      </c>
      <c r="C59" s="7"/>
      <c r="D59" s="15">
        <v>300000</v>
      </c>
      <c r="E59" s="15"/>
    </row>
    <row r="60" spans="1:5" x14ac:dyDescent="0.35">
      <c r="A60" t="s">
        <v>25</v>
      </c>
      <c r="B60" s="7">
        <v>20000</v>
      </c>
      <c r="C60" s="7"/>
      <c r="D60" s="15">
        <v>20000</v>
      </c>
      <c r="E60" s="15"/>
    </row>
    <row r="61" spans="1:5" x14ac:dyDescent="0.35">
      <c r="B61" s="7"/>
      <c r="C61" s="7"/>
      <c r="D61" s="15"/>
      <c r="E61" s="15"/>
    </row>
    <row r="62" spans="1:5" x14ac:dyDescent="0.35">
      <c r="A62" s="6" t="s">
        <v>31</v>
      </c>
      <c r="B62" s="7"/>
      <c r="C62" s="7">
        <f>B59+B60</f>
        <v>160000</v>
      </c>
      <c r="D62" s="15"/>
      <c r="E62" s="15">
        <f>SUM(D59:D61)</f>
        <v>320000</v>
      </c>
    </row>
    <row r="63" spans="1:5" x14ac:dyDescent="0.35">
      <c r="A63" s="1" t="s">
        <v>26</v>
      </c>
      <c r="B63" s="7"/>
      <c r="C63" s="7"/>
      <c r="D63" s="15"/>
      <c r="E63" s="15"/>
    </row>
    <row r="64" spans="1:5" x14ac:dyDescent="0.35">
      <c r="A64" t="s">
        <v>42</v>
      </c>
      <c r="B64" s="7">
        <f t="shared" si="0"/>
        <v>115000</v>
      </c>
      <c r="C64" s="7"/>
      <c r="D64" s="15">
        <v>230000</v>
      </c>
      <c r="E64" s="15"/>
    </row>
    <row r="65" spans="1:5" x14ac:dyDescent="0.35">
      <c r="A65" t="s">
        <v>43</v>
      </c>
      <c r="B65" s="7">
        <f t="shared" si="0"/>
        <v>42000</v>
      </c>
      <c r="C65" s="7"/>
      <c r="D65" s="15">
        <v>84000</v>
      </c>
      <c r="E65" s="15"/>
    </row>
    <row r="66" spans="1:5" x14ac:dyDescent="0.35">
      <c r="A66" s="6" t="s">
        <v>31</v>
      </c>
      <c r="B66" s="7"/>
      <c r="C66" s="7">
        <f>B64+B65</f>
        <v>157000</v>
      </c>
      <c r="D66" s="15"/>
      <c r="E66" s="15">
        <f>SUM(D64:D65)</f>
        <v>314000</v>
      </c>
    </row>
    <row r="67" spans="1:5" x14ac:dyDescent="0.35">
      <c r="A67" s="1" t="s">
        <v>27</v>
      </c>
      <c r="B67" s="7"/>
      <c r="C67" s="7"/>
      <c r="D67" s="15"/>
      <c r="E67" s="15"/>
    </row>
    <row r="68" spans="1:5" x14ac:dyDescent="0.35">
      <c r="A68" s="6" t="s">
        <v>28</v>
      </c>
      <c r="B68" s="7">
        <v>70000</v>
      </c>
      <c r="C68" s="7"/>
      <c r="D68" s="15">
        <v>70000</v>
      </c>
      <c r="E68" s="15"/>
    </row>
    <row r="69" spans="1:5" x14ac:dyDescent="0.35">
      <c r="A69" s="6" t="s">
        <v>31</v>
      </c>
      <c r="B69" s="7"/>
      <c r="C69" s="7">
        <f>B68</f>
        <v>70000</v>
      </c>
      <c r="E69" s="15">
        <v>70000</v>
      </c>
    </row>
    <row r="70" spans="1:5" x14ac:dyDescent="0.35">
      <c r="A70" s="1" t="s">
        <v>29</v>
      </c>
      <c r="B70" s="7">
        <f>SUM(B44:B68)</f>
        <v>496179</v>
      </c>
      <c r="C70" s="7">
        <f>C57+C62+C66+C69</f>
        <v>496179</v>
      </c>
      <c r="D70" s="16">
        <f>SUM(D44:D68)</f>
        <v>1061104</v>
      </c>
      <c r="E70" s="15">
        <f>E57+E62+E66+E69</f>
        <v>1061104</v>
      </c>
    </row>
    <row r="71" spans="1:5" x14ac:dyDescent="0.35">
      <c r="B71" s="7"/>
      <c r="E71" s="15"/>
    </row>
    <row r="72" spans="1:5" x14ac:dyDescent="0.35">
      <c r="A72" s="1" t="s">
        <v>30</v>
      </c>
      <c r="B72" s="10">
        <f>B40-B70</f>
        <v>11553.5</v>
      </c>
      <c r="C72" s="1"/>
      <c r="D72" s="16"/>
      <c r="E72" s="15"/>
    </row>
  </sheetData>
  <mergeCells count="2">
    <mergeCell ref="D17:E17"/>
    <mergeCell ref="B17:C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Pendleton</dc:creator>
  <cp:lastModifiedBy>Adam Pendleton</cp:lastModifiedBy>
  <dcterms:created xsi:type="dcterms:W3CDTF">2021-12-22T19:40:01Z</dcterms:created>
  <dcterms:modified xsi:type="dcterms:W3CDTF">2021-12-31T02:53:46Z</dcterms:modified>
</cp:coreProperties>
</file>