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oward\Desktop\"/>
    </mc:Choice>
  </mc:AlternateContent>
  <xr:revisionPtr revIDLastSave="0" documentId="8_{06A2DFCB-0744-465B-9DE8-94A5663DC338}" xr6:coauthVersionLast="45" xr6:coauthVersionMax="45" xr10:uidLastSave="{00000000-0000-0000-0000-000000000000}"/>
  <bookViews>
    <workbookView xWindow="-23148" yWindow="-108" windowWidth="23256" windowHeight="12576" xr2:uid="{638DBD03-6305-4BC3-A3C4-7A17D49C86DD}"/>
  </bookViews>
  <sheets>
    <sheet name="Kearn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1" i="1" l="1"/>
  <c r="H139" i="1"/>
  <c r="G139" i="1"/>
  <c r="F139" i="1"/>
  <c r="E139" i="1"/>
  <c r="D139" i="1"/>
  <c r="C139" i="1"/>
  <c r="H133" i="1"/>
  <c r="G133" i="1"/>
  <c r="F133" i="1"/>
  <c r="E133" i="1"/>
  <c r="D133" i="1"/>
  <c r="C133" i="1"/>
  <c r="H126" i="1"/>
  <c r="G126" i="1"/>
  <c r="F126" i="1"/>
  <c r="E126" i="1"/>
  <c r="D126" i="1"/>
  <c r="D141" i="1" s="1"/>
  <c r="C126" i="1"/>
  <c r="H90" i="1"/>
  <c r="G90" i="1"/>
  <c r="F90" i="1"/>
  <c r="E90" i="1"/>
  <c r="D90" i="1"/>
  <c r="C90" i="1"/>
  <c r="H86" i="1"/>
  <c r="C86" i="1"/>
  <c r="H84" i="1"/>
  <c r="G84" i="1"/>
  <c r="G86" i="1" s="1"/>
  <c r="F84" i="1"/>
  <c r="F86" i="1" s="1"/>
  <c r="E84" i="1"/>
  <c r="E86" i="1" s="1"/>
  <c r="D84" i="1"/>
  <c r="D86" i="1" s="1"/>
  <c r="C84" i="1"/>
  <c r="H77" i="1"/>
  <c r="G77" i="1"/>
  <c r="F77" i="1"/>
  <c r="E77" i="1"/>
  <c r="D77" i="1"/>
  <c r="C77" i="1"/>
  <c r="H70" i="1"/>
  <c r="G70" i="1"/>
  <c r="G72" i="1" s="1"/>
  <c r="F70" i="1"/>
  <c r="F72" i="1" s="1"/>
  <c r="E70" i="1"/>
  <c r="D70" i="1"/>
  <c r="C70" i="1"/>
  <c r="C72" i="1" s="1"/>
  <c r="H66" i="1"/>
  <c r="H72" i="1" s="1"/>
  <c r="G66" i="1"/>
  <c r="F66" i="1"/>
  <c r="E66" i="1"/>
  <c r="E72" i="1" s="1"/>
  <c r="D66" i="1"/>
  <c r="C66" i="1"/>
  <c r="E61" i="1"/>
  <c r="D61" i="1"/>
  <c r="C61" i="1"/>
  <c r="H59" i="1"/>
  <c r="G59" i="1"/>
  <c r="F59" i="1"/>
  <c r="E59" i="1"/>
  <c r="D59" i="1"/>
  <c r="C59" i="1"/>
  <c r="H55" i="1"/>
  <c r="G55" i="1"/>
  <c r="G61" i="1" s="1"/>
  <c r="F55" i="1"/>
  <c r="E55" i="1"/>
  <c r="D55" i="1"/>
  <c r="C55" i="1"/>
  <c r="H46" i="1"/>
  <c r="G46" i="1"/>
  <c r="F46" i="1"/>
  <c r="F48" i="1" s="1"/>
  <c r="E46" i="1"/>
  <c r="D46" i="1"/>
  <c r="C46" i="1"/>
  <c r="H42" i="1"/>
  <c r="G42" i="1"/>
  <c r="F42" i="1"/>
  <c r="E42" i="1"/>
  <c r="D42" i="1"/>
  <c r="C42" i="1"/>
  <c r="G38" i="1"/>
  <c r="F38" i="1"/>
  <c r="E38" i="1"/>
  <c r="D38" i="1"/>
  <c r="D48" i="1" s="1"/>
  <c r="C38" i="1"/>
  <c r="H37" i="1"/>
  <c r="H38" i="1" s="1"/>
  <c r="G34" i="1"/>
  <c r="F34" i="1"/>
  <c r="E34" i="1"/>
  <c r="D34" i="1"/>
  <c r="C34" i="1"/>
  <c r="H33" i="1"/>
  <c r="H34" i="1" s="1"/>
  <c r="E29" i="1"/>
  <c r="H27" i="1"/>
  <c r="G27" i="1"/>
  <c r="F27" i="1"/>
  <c r="E27" i="1"/>
  <c r="D27" i="1"/>
  <c r="D29" i="1" s="1"/>
  <c r="C27" i="1"/>
  <c r="C29" i="1" s="1"/>
  <c r="H21" i="1"/>
  <c r="G21" i="1"/>
  <c r="F21" i="1"/>
  <c r="E21" i="1"/>
  <c r="D21" i="1"/>
  <c r="C21" i="1"/>
  <c r="H17" i="1"/>
  <c r="G17" i="1"/>
  <c r="G29" i="1" s="1"/>
  <c r="F17" i="1"/>
  <c r="F29" i="1" s="1"/>
  <c r="E17" i="1"/>
  <c r="D17" i="1"/>
  <c r="C17" i="1"/>
  <c r="F12" i="1"/>
  <c r="E12" i="1"/>
  <c r="D12" i="1"/>
  <c r="G10" i="1"/>
  <c r="G12" i="1" s="1"/>
  <c r="F10" i="1"/>
  <c r="E10" i="1"/>
  <c r="D10" i="1"/>
  <c r="C10" i="1"/>
  <c r="C12" i="1" s="1"/>
  <c r="H9" i="1"/>
  <c r="H10" i="1" s="1"/>
  <c r="H12" i="1" s="1"/>
  <c r="E48" i="1" l="1"/>
  <c r="E92" i="1" s="1"/>
  <c r="E143" i="1" s="1"/>
  <c r="L130" i="1"/>
  <c r="H48" i="1"/>
  <c r="H92" i="1" s="1"/>
  <c r="H143" i="1" s="1"/>
  <c r="G48" i="1"/>
  <c r="G92" i="1" s="1"/>
  <c r="G143" i="1" s="1"/>
  <c r="C48" i="1"/>
  <c r="C92" i="1" s="1"/>
  <c r="C143" i="1" s="1"/>
  <c r="D72" i="1"/>
  <c r="D92" i="1" s="1"/>
  <c r="D143" i="1" s="1"/>
  <c r="H29" i="1"/>
  <c r="F61" i="1"/>
  <c r="H61" i="1"/>
  <c r="E141" i="1"/>
  <c r="G141" i="1"/>
  <c r="F141" i="1"/>
  <c r="H141" i="1"/>
  <c r="F92" i="1"/>
  <c r="F143" i="1" l="1"/>
</calcChain>
</file>

<file path=xl/sharedStrings.xml><?xml version="1.0" encoding="utf-8"?>
<sst xmlns="http://schemas.openxmlformats.org/spreadsheetml/2006/main" count="122" uniqueCount="122">
  <si>
    <t>Greater Salt Lake Municipal Services District</t>
  </si>
  <si>
    <t>Budgeting Worksheet</t>
  </si>
  <si>
    <t xml:space="preserve"> Account No.</t>
  </si>
  <si>
    <t>2018_x000D_ Actual</t>
  </si>
  <si>
    <t>2019_x000D_ Actual</t>
  </si>
  <si>
    <t>2020_x000D_ Actual</t>
  </si>
  <si>
    <t>2020 Forecasted through the end of 2020</t>
  </si>
  <si>
    <t>2020_x000D_ Budget</t>
  </si>
  <si>
    <t>2021
 Budget</t>
  </si>
  <si>
    <t>Change In Net Position</t>
  </si>
  <si>
    <t xml:space="preserve">  Revenue:</t>
  </si>
  <si>
    <t xml:space="preserve">    Taxes</t>
  </si>
  <si>
    <t xml:space="preserve">      Sales taxes</t>
  </si>
  <si>
    <t xml:space="preserve">        3100.300 Sales Tax</t>
  </si>
  <si>
    <t xml:space="preserve">      Total Sales taxes</t>
  </si>
  <si>
    <t xml:space="preserve">    Total Taxes</t>
  </si>
  <si>
    <t xml:space="preserve">    Licenses and permits</t>
  </si>
  <si>
    <t xml:space="preserve">      Business licenses</t>
  </si>
  <si>
    <t xml:space="preserve">        3100.130 Business Licenses</t>
  </si>
  <si>
    <t xml:space="preserve">      Total Business licenses</t>
  </si>
  <si>
    <t xml:space="preserve">      Building permits</t>
  </si>
  <si>
    <t xml:space="preserve">        3100.260 Building Permit</t>
  </si>
  <si>
    <t xml:space="preserve">      Total Building permits</t>
  </si>
  <si>
    <t xml:space="preserve">      Other license and permits</t>
  </si>
  <si>
    <t xml:space="preserve">        3100.261 Other Permits</t>
  </si>
  <si>
    <t xml:space="preserve">        3100.263 Sewer and Water Permits</t>
  </si>
  <si>
    <t xml:space="preserve">        3100.264 Zoning-Land Use Permit</t>
  </si>
  <si>
    <t xml:space="preserve">      Total Other license and permits</t>
  </si>
  <si>
    <t xml:space="preserve">    Total Licenses and permits</t>
  </si>
  <si>
    <t xml:space="preserve">    Intergovernmental revenue</t>
  </si>
  <si>
    <t xml:space="preserve">      Intergovernmental Other</t>
  </si>
  <si>
    <t xml:space="preserve">        3100.350 SB 136 Sales Tax</t>
  </si>
  <si>
    <t xml:space="preserve">      Total Intergovernmental Other</t>
  </si>
  <si>
    <t xml:space="preserve">      B&amp;C Road Fund Allotment</t>
  </si>
  <si>
    <t xml:space="preserve">        3100.560 B&amp;C Road Fund Allotment</t>
  </si>
  <si>
    <t xml:space="preserve">      Total B&amp;C Road Fund Allotment</t>
  </si>
  <si>
    <t xml:space="preserve">      State liquor fund</t>
  </si>
  <si>
    <t xml:space="preserve">        3100.580 State Liquor Fund Allotment</t>
  </si>
  <si>
    <t xml:space="preserve">      Total State liquor fund</t>
  </si>
  <si>
    <t xml:space="preserve">      CARES Act</t>
  </si>
  <si>
    <t xml:space="preserve">        3100.321 Grants-CARES</t>
  </si>
  <si>
    <t xml:space="preserve">      Total CARES Act</t>
  </si>
  <si>
    <t xml:space="preserve">    Total Intergovernmental revenue</t>
  </si>
  <si>
    <t xml:space="preserve">    Charges for services</t>
  </si>
  <si>
    <t xml:space="preserve">      Charges other</t>
  </si>
  <si>
    <t xml:space="preserve">        3100.420 Engineering Services</t>
  </si>
  <si>
    <t xml:space="preserve">        3100.450 Planning Services</t>
  </si>
  <si>
    <t xml:space="preserve">        3100.800 Interlocal Revenue</t>
  </si>
  <si>
    <t xml:space="preserve">      Total Charges other</t>
  </si>
  <si>
    <t xml:space="preserve">      Storm drain fee</t>
  </si>
  <si>
    <t xml:space="preserve">        3100.430 Storm Drain Fee</t>
  </si>
  <si>
    <t xml:space="preserve">      Total Storm drain fee</t>
  </si>
  <si>
    <t xml:space="preserve">    Total Charges for services</t>
  </si>
  <si>
    <t xml:space="preserve">    Fines and forfeitures</t>
  </si>
  <si>
    <t xml:space="preserve">      Code enforcement fines and fees</t>
  </si>
  <si>
    <t xml:space="preserve">        3100.240 Code Enforcement Fines and Fees</t>
  </si>
  <si>
    <t xml:space="preserve">      Total Code enforcement fines and fees</t>
  </si>
  <si>
    <t xml:space="preserve">      Justice court fines/forfeitures</t>
  </si>
  <si>
    <t xml:space="preserve">        3100.500 Justice Court Fines/Forfeitures</t>
  </si>
  <si>
    <t xml:space="preserve">      Total Justice court fines/forfeitures</t>
  </si>
  <si>
    <t xml:space="preserve">    Total Fines and forfeitures</t>
  </si>
  <si>
    <t xml:space="preserve">    Interest</t>
  </si>
  <si>
    <t xml:space="preserve">      3600.100 Interest Earnings</t>
  </si>
  <si>
    <t xml:space="preserve">      3600.200 Township Designated Revenue</t>
  </si>
  <si>
    <t xml:space="preserve">    Total Interest</t>
  </si>
  <si>
    <t xml:space="preserve">    Miscellaneous revenue</t>
  </si>
  <si>
    <t xml:space="preserve">      Miscellaneous other</t>
  </si>
  <si>
    <t xml:space="preserve">        3100.870 Donations</t>
  </si>
  <si>
    <t xml:space="preserve">        3600.900 Other Revenue</t>
  </si>
  <si>
    <t xml:space="preserve">        3600.950 Non-Interlocal Township Designated</t>
  </si>
  <si>
    <t xml:space="preserve">      Total Miscellaneous other</t>
  </si>
  <si>
    <t xml:space="preserve">    Total Miscellaneous revenue</t>
  </si>
  <si>
    <t xml:space="preserve">    Contributions and transfers</t>
  </si>
  <si>
    <t xml:space="preserve">      3800.100 Transfer In </t>
  </si>
  <si>
    <t xml:space="preserve">    Total Contributions and transfers</t>
  </si>
  <si>
    <t xml:space="preserve">  Total Revenue:</t>
  </si>
  <si>
    <t xml:space="preserve">  Expenditures:</t>
  </si>
  <si>
    <t xml:space="preserve">    Administration</t>
  </si>
  <si>
    <t xml:space="preserve">      4100.100 Wages</t>
  </si>
  <si>
    <t xml:space="preserve">      4100.130 Employee Benefits</t>
  </si>
  <si>
    <t xml:space="preserve">      4100.200 Awards, Promotional &amp; Meals</t>
  </si>
  <si>
    <t xml:space="preserve">      4100.210 Subscriptions/Memberships</t>
  </si>
  <si>
    <t xml:space="preserve">      4100.220 Printing/Publications/Advertising</t>
  </si>
  <si>
    <t xml:space="preserve">      4100.230 Travel/Mileage</t>
  </si>
  <si>
    <t xml:space="preserve">      4100.240 Office Expense and Supplies</t>
  </si>
  <si>
    <t xml:space="preserve">      4100.255 Computer Equip/software</t>
  </si>
  <si>
    <t xml:space="preserve">      4100.310 Attorney-Civil</t>
  </si>
  <si>
    <t xml:space="preserve">      4100.320 Attorney - Land Use</t>
  </si>
  <si>
    <t xml:space="preserve">      4100.321 Attorney - Library</t>
  </si>
  <si>
    <t xml:space="preserve">      4100.330 Training and Seminars</t>
  </si>
  <si>
    <t xml:space="preserve">      4100.360 Web Page Development/Maintenance</t>
  </si>
  <si>
    <t xml:space="preserve">      4100.370 Software/Streaming</t>
  </si>
  <si>
    <t xml:space="preserve">      4100.380 Internet Connections</t>
  </si>
  <si>
    <t xml:space="preserve">      4100.390 Payroll Processing Fees</t>
  </si>
  <si>
    <t xml:space="preserve">      4100.420  Contributions/Special Events</t>
  </si>
  <si>
    <t xml:space="preserve">      4100.470 Credit card and Bank Expenses</t>
  </si>
  <si>
    <t xml:space="preserve">      4100.510 Insurance</t>
  </si>
  <si>
    <t xml:space="preserve">      4100.520 Workers Comp Insurance</t>
  </si>
  <si>
    <t xml:space="preserve">      4100.600 Professional and Technical</t>
  </si>
  <si>
    <t xml:space="preserve">      4100.625 UFA Emergency Management Services</t>
  </si>
  <si>
    <t xml:space="preserve">      4100.650 SL (Client) County Support Services</t>
  </si>
  <si>
    <t xml:space="preserve">      4100.740 Equipment/Computer Purchases</t>
  </si>
  <si>
    <t xml:space="preserve">      4100.750 Non-Cap Improvements</t>
  </si>
  <si>
    <t xml:space="preserve">      4100.800 Interlocal</t>
  </si>
  <si>
    <t xml:space="preserve">      4100.850 Beer Funds</t>
  </si>
  <si>
    <t xml:space="preserve">      4100.900 Sundry Charges</t>
  </si>
  <si>
    <t xml:space="preserve">      4100.970 Rent</t>
  </si>
  <si>
    <t xml:space="preserve">      4100.980 Non-Classified Expenses</t>
  </si>
  <si>
    <t xml:space="preserve">    Total Administration</t>
  </si>
  <si>
    <t xml:space="preserve">    CARES Act</t>
  </si>
  <si>
    <t xml:space="preserve">      CARES Refund</t>
  </si>
  <si>
    <t xml:space="preserve">      4100.241 COVID Expense and Supplies</t>
  </si>
  <si>
    <t xml:space="preserve">      4100.245 COVID Supplies</t>
  </si>
  <si>
    <t xml:space="preserve">      4100.315 Legal COVID19</t>
  </si>
  <si>
    <t xml:space="preserve">    Total CARES Act</t>
  </si>
  <si>
    <t xml:space="preserve">    Transfers</t>
  </si>
  <si>
    <t xml:space="preserve">      4100.928 Trans to General Fund</t>
  </si>
  <si>
    <t xml:space="preserve">      4100.930 Trans to Capital Fund</t>
  </si>
  <si>
    <t xml:space="preserve">      4100.940 Trans to Capital Fund-Council Designated</t>
  </si>
  <si>
    <t xml:space="preserve">    Total Transfers</t>
  </si>
  <si>
    <t xml:space="preserve">  Total Expenditures:</t>
  </si>
  <si>
    <t>Total Change In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</si>
</sst>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0" fillId="0" borderId="1" xfId="1" applyFont="1" applyBorder="1"/>
    <xf numFmtId="164" fontId="0" fillId="0" borderId="1" xfId="1" applyNumberFormat="1" applyFont="1" applyBorder="1"/>
    <xf numFmtId="43" fontId="0" fillId="0" borderId="0" xfId="0" applyNumberFormat="1"/>
    <xf numFmtId="164" fontId="0" fillId="0" borderId="0" xfId="0" applyNumberFormat="1"/>
    <xf numFmtId="164" fontId="0" fillId="0" borderId="0" xfId="1" applyNumberFormat="1" applyFont="1" applyFill="1"/>
    <xf numFmtId="43" fontId="0" fillId="0" borderId="2" xfId="1" applyFont="1" applyBorder="1"/>
    <xf numFmtId="164" fontId="0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udget\Budget%202021\5%20year%20forecast%2010-1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Projection"/>
      <sheetName val="5 Year Projection %5"/>
      <sheetName val="Cash Flow"/>
      <sheetName val="B&amp;C Funds"/>
      <sheetName val="Sales Tax"/>
      <sheetName val="SB136 Sales Tax"/>
      <sheetName val="Year - end accruals"/>
      <sheetName val="Magna"/>
    </sheetNames>
    <sheetDataSet>
      <sheetData sheetId="0">
        <row r="9">
          <cell r="H9">
            <v>103209</v>
          </cell>
        </row>
        <row r="11">
          <cell r="H11">
            <v>3994548</v>
          </cell>
        </row>
        <row r="30">
          <cell r="H30">
            <v>1192564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52">
          <cell r="O52">
            <v>9846</v>
          </cell>
          <cell r="Q52">
            <v>391619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A0749-A813-4EAC-8071-70C56CC31AEC}">
  <sheetPr>
    <tabColor rgb="FF92D050"/>
    <pageSetUpPr fitToPage="1"/>
  </sheetPr>
  <dimension ref="A1:L146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4" sqref="A4:XFD5"/>
    </sheetView>
  </sheetViews>
  <sheetFormatPr defaultRowHeight="15" x14ac:dyDescent="0.25"/>
  <cols>
    <col min="1" max="1" width="43.5703125" customWidth="1"/>
    <col min="2" max="2" width="12.7109375" customWidth="1"/>
    <col min="3" max="4" width="14" style="1" customWidth="1"/>
    <col min="5" max="5" width="10.7109375" style="2" hidden="1" customWidth="1"/>
    <col min="6" max="6" width="12.140625" style="2" customWidth="1"/>
    <col min="7" max="8" width="10.7109375" style="2" customWidth="1"/>
    <col min="9" max="9" width="10.85546875" bestFit="1" customWidth="1"/>
    <col min="10" max="10" width="13.28515625" bestFit="1" customWidth="1"/>
    <col min="12" max="12" width="10.7109375" bestFit="1" customWidth="1"/>
  </cols>
  <sheetData>
    <row r="1" spans="1:8" hidden="1" x14ac:dyDescent="0.25">
      <c r="A1" t="s">
        <v>0</v>
      </c>
    </row>
    <row r="2" spans="1:8" hidden="1" x14ac:dyDescent="0.25">
      <c r="A2" t="s">
        <v>1</v>
      </c>
    </row>
    <row r="3" spans="1:8" hidden="1" x14ac:dyDescent="0.25"/>
    <row r="4" spans="1:8" ht="60.75" thickBot="1" x14ac:dyDescent="0.3">
      <c r="B4" s="3" t="s">
        <v>2</v>
      </c>
      <c r="C4" s="4" t="s">
        <v>3</v>
      </c>
      <c r="D4" s="4" t="s">
        <v>4</v>
      </c>
      <c r="E4" s="5" t="s">
        <v>5</v>
      </c>
      <c r="F4" s="6" t="s">
        <v>6</v>
      </c>
      <c r="G4" s="5" t="s">
        <v>7</v>
      </c>
      <c r="H4" s="5" t="s">
        <v>8</v>
      </c>
    </row>
    <row r="5" spans="1:8" x14ac:dyDescent="0.25">
      <c r="A5" t="s">
        <v>9</v>
      </c>
    </row>
    <row r="6" spans="1:8" x14ac:dyDescent="0.25">
      <c r="A6" t="s">
        <v>10</v>
      </c>
    </row>
    <row r="7" spans="1:8" x14ac:dyDescent="0.25">
      <c r="A7" t="s">
        <v>11</v>
      </c>
    </row>
    <row r="8" spans="1:8" x14ac:dyDescent="0.25">
      <c r="A8" t="s">
        <v>12</v>
      </c>
    </row>
    <row r="9" spans="1:8" ht="15.75" thickBot="1" x14ac:dyDescent="0.3">
      <c r="A9" t="s">
        <v>13</v>
      </c>
      <c r="B9">
        <v>3100.3</v>
      </c>
      <c r="C9" s="7">
        <v>4343787</v>
      </c>
      <c r="D9" s="7">
        <v>4424598</v>
      </c>
      <c r="E9" s="8">
        <v>1903155</v>
      </c>
      <c r="F9" s="8">
        <v>3737748</v>
      </c>
      <c r="G9" s="8">
        <v>4418000</v>
      </c>
      <c r="H9" s="8">
        <f>+'[1]5 Year Projection'!$H$11</f>
        <v>3994548</v>
      </c>
    </row>
    <row r="10" spans="1:8" x14ac:dyDescent="0.25">
      <c r="A10" t="s">
        <v>14</v>
      </c>
      <c r="C10" s="1">
        <f>+C9</f>
        <v>4343787</v>
      </c>
      <c r="D10" s="1">
        <f t="shared" ref="D10:H10" si="0">+D9</f>
        <v>4424598</v>
      </c>
      <c r="E10" s="2">
        <f t="shared" si="0"/>
        <v>1903155</v>
      </c>
      <c r="F10" s="2">
        <f t="shared" si="0"/>
        <v>3737748</v>
      </c>
      <c r="G10" s="2">
        <f t="shared" si="0"/>
        <v>4418000</v>
      </c>
      <c r="H10" s="2">
        <f t="shared" si="0"/>
        <v>3994548</v>
      </c>
    </row>
    <row r="12" spans="1:8" x14ac:dyDescent="0.25">
      <c r="A12" t="s">
        <v>15</v>
      </c>
      <c r="C12" s="1">
        <f>+C10</f>
        <v>4343787</v>
      </c>
      <c r="D12" s="1">
        <f t="shared" ref="D12:H12" si="1">+D10</f>
        <v>4424598</v>
      </c>
      <c r="E12" s="2">
        <f t="shared" si="1"/>
        <v>1903155</v>
      </c>
      <c r="F12" s="2">
        <f t="shared" si="1"/>
        <v>3737748</v>
      </c>
      <c r="G12" s="2">
        <f t="shared" si="1"/>
        <v>4418000</v>
      </c>
      <c r="H12" s="2">
        <f t="shared" si="1"/>
        <v>3994548</v>
      </c>
    </row>
    <row r="14" spans="1:8" x14ac:dyDescent="0.25">
      <c r="A14" t="s">
        <v>16</v>
      </c>
    </row>
    <row r="15" spans="1:8" x14ac:dyDescent="0.25">
      <c r="A15" t="s">
        <v>17</v>
      </c>
    </row>
    <row r="16" spans="1:8" ht="15.75" thickBot="1" x14ac:dyDescent="0.3">
      <c r="A16" t="s">
        <v>18</v>
      </c>
      <c r="B16">
        <v>3100.13</v>
      </c>
      <c r="C16" s="7">
        <v>47673</v>
      </c>
      <c r="D16" s="7">
        <v>47941</v>
      </c>
      <c r="E16" s="8">
        <v>28066</v>
      </c>
      <c r="F16" s="8">
        <v>46195</v>
      </c>
      <c r="G16" s="8">
        <v>52000</v>
      </c>
      <c r="H16" s="8">
        <v>52000</v>
      </c>
    </row>
    <row r="17" spans="1:8" x14ac:dyDescent="0.25">
      <c r="A17" t="s">
        <v>19</v>
      </c>
      <c r="C17" s="1">
        <f>+C16</f>
        <v>47673</v>
      </c>
      <c r="D17" s="1">
        <f t="shared" ref="D17:H17" si="2">+D16</f>
        <v>47941</v>
      </c>
      <c r="E17" s="2">
        <f t="shared" si="2"/>
        <v>28066</v>
      </c>
      <c r="F17" s="2">
        <f t="shared" si="2"/>
        <v>46195</v>
      </c>
      <c r="G17" s="2">
        <f t="shared" si="2"/>
        <v>52000</v>
      </c>
      <c r="H17" s="2">
        <f t="shared" si="2"/>
        <v>52000</v>
      </c>
    </row>
    <row r="19" spans="1:8" x14ac:dyDescent="0.25">
      <c r="A19" t="s">
        <v>20</v>
      </c>
    </row>
    <row r="20" spans="1:8" ht="15.75" thickBot="1" x14ac:dyDescent="0.3">
      <c r="A20" t="s">
        <v>21</v>
      </c>
      <c r="B20">
        <v>3100.26</v>
      </c>
      <c r="C20" s="7">
        <v>156116</v>
      </c>
      <c r="D20" s="7">
        <v>182709</v>
      </c>
      <c r="E20" s="8">
        <v>113146</v>
      </c>
      <c r="F20" s="8">
        <v>224628</v>
      </c>
      <c r="G20" s="8">
        <v>22300</v>
      </c>
      <c r="H20" s="8">
        <v>150000</v>
      </c>
    </row>
    <row r="21" spans="1:8" x14ac:dyDescent="0.25">
      <c r="A21" t="s">
        <v>22</v>
      </c>
      <c r="C21" s="1">
        <f>+C20</f>
        <v>156116</v>
      </c>
      <c r="D21" s="1">
        <f t="shared" ref="D21:H21" si="3">+D20</f>
        <v>182709</v>
      </c>
      <c r="E21" s="2">
        <f t="shared" si="3"/>
        <v>113146</v>
      </c>
      <c r="F21" s="2">
        <f t="shared" si="3"/>
        <v>224628</v>
      </c>
      <c r="G21" s="2">
        <f t="shared" si="3"/>
        <v>22300</v>
      </c>
      <c r="H21" s="2">
        <f t="shared" si="3"/>
        <v>150000</v>
      </c>
    </row>
    <row r="23" spans="1:8" x14ac:dyDescent="0.25">
      <c r="A23" t="s">
        <v>23</v>
      </c>
    </row>
    <row r="24" spans="1:8" x14ac:dyDescent="0.25">
      <c r="A24" t="s">
        <v>24</v>
      </c>
      <c r="B24">
        <v>3100.261</v>
      </c>
      <c r="C24" s="1">
        <v>0</v>
      </c>
      <c r="D24" s="1">
        <v>2500</v>
      </c>
      <c r="E24" s="2">
        <v>33565</v>
      </c>
      <c r="F24" s="2">
        <v>44753</v>
      </c>
      <c r="G24" s="2">
        <v>218700</v>
      </c>
      <c r="H24" s="2">
        <v>65000</v>
      </c>
    </row>
    <row r="25" spans="1:8" x14ac:dyDescent="0.25">
      <c r="A25" t="s">
        <v>25</v>
      </c>
      <c r="B25">
        <v>3100.2629999999999</v>
      </c>
      <c r="C25" s="1">
        <v>29635</v>
      </c>
      <c r="D25" s="1">
        <v>3000</v>
      </c>
      <c r="E25" s="2">
        <v>0</v>
      </c>
      <c r="G25" s="2">
        <v>0</v>
      </c>
      <c r="H25" s="2">
        <v>0</v>
      </c>
    </row>
    <row r="26" spans="1:8" ht="15.75" thickBot="1" x14ac:dyDescent="0.3">
      <c r="A26" t="s">
        <v>26</v>
      </c>
      <c r="B26">
        <v>3100.2640000000001</v>
      </c>
      <c r="C26" s="7">
        <v>18332</v>
      </c>
      <c r="D26" s="7">
        <v>19175</v>
      </c>
      <c r="E26" s="8">
        <v>2555</v>
      </c>
      <c r="F26" s="8">
        <v>3723</v>
      </c>
      <c r="G26" s="8">
        <v>0</v>
      </c>
      <c r="H26" s="8">
        <v>0</v>
      </c>
    </row>
    <row r="27" spans="1:8" x14ac:dyDescent="0.25">
      <c r="A27" t="s">
        <v>27</v>
      </c>
      <c r="C27" s="1">
        <f>SUM(C24:C26)</f>
        <v>47967</v>
      </c>
      <c r="D27" s="1">
        <f t="shared" ref="D27:H27" si="4">SUM(D24:D26)</f>
        <v>24675</v>
      </c>
      <c r="E27" s="2">
        <f t="shared" si="4"/>
        <v>36120</v>
      </c>
      <c r="F27" s="2">
        <f t="shared" si="4"/>
        <v>48476</v>
      </c>
      <c r="G27" s="2">
        <f t="shared" si="4"/>
        <v>218700</v>
      </c>
      <c r="H27" s="2">
        <f t="shared" si="4"/>
        <v>65000</v>
      </c>
    </row>
    <row r="29" spans="1:8" x14ac:dyDescent="0.25">
      <c r="A29" t="s">
        <v>28</v>
      </c>
      <c r="C29" s="1">
        <f>+C27+C21+C17</f>
        <v>251756</v>
      </c>
      <c r="D29" s="1">
        <f t="shared" ref="D29:H29" si="5">+D27+D21+D17</f>
        <v>255325</v>
      </c>
      <c r="E29" s="2">
        <f t="shared" si="5"/>
        <v>177332</v>
      </c>
      <c r="F29" s="2">
        <f t="shared" si="5"/>
        <v>319299</v>
      </c>
      <c r="G29" s="2">
        <f t="shared" si="5"/>
        <v>293000</v>
      </c>
      <c r="H29" s="2">
        <f t="shared" si="5"/>
        <v>267000</v>
      </c>
    </row>
    <row r="31" spans="1:8" x14ac:dyDescent="0.25">
      <c r="A31" t="s">
        <v>29</v>
      </c>
    </row>
    <row r="32" spans="1:8" x14ac:dyDescent="0.25">
      <c r="A32" t="s">
        <v>30</v>
      </c>
    </row>
    <row r="33" spans="1:8" ht="15.75" thickBot="1" x14ac:dyDescent="0.3">
      <c r="A33" t="s">
        <v>31</v>
      </c>
      <c r="B33">
        <v>3100.35</v>
      </c>
      <c r="C33" s="7">
        <v>0</v>
      </c>
      <c r="D33" s="7">
        <v>204158</v>
      </c>
      <c r="E33" s="8">
        <v>166875</v>
      </c>
      <c r="F33" s="8">
        <v>329612</v>
      </c>
      <c r="G33" s="8">
        <v>406700</v>
      </c>
      <c r="H33" s="8">
        <f>+'[1]SB136 Sales Tax'!$Q$52</f>
        <v>391619</v>
      </c>
    </row>
    <row r="34" spans="1:8" x14ac:dyDescent="0.25">
      <c r="A34" t="s">
        <v>32</v>
      </c>
      <c r="C34" s="1">
        <f>+C33</f>
        <v>0</v>
      </c>
      <c r="D34" s="1">
        <f t="shared" ref="D34:H34" si="6">+D33</f>
        <v>204158</v>
      </c>
      <c r="E34" s="2">
        <f t="shared" si="6"/>
        <v>166875</v>
      </c>
      <c r="F34" s="2">
        <f t="shared" si="6"/>
        <v>329612</v>
      </c>
      <c r="G34" s="2">
        <f t="shared" si="6"/>
        <v>406700</v>
      </c>
      <c r="H34" s="2">
        <f t="shared" si="6"/>
        <v>391619</v>
      </c>
    </row>
    <row r="36" spans="1:8" x14ac:dyDescent="0.25">
      <c r="A36" t="s">
        <v>33</v>
      </c>
    </row>
    <row r="37" spans="1:8" ht="15.75" thickBot="1" x14ac:dyDescent="0.3">
      <c r="A37" t="s">
        <v>34</v>
      </c>
      <c r="B37">
        <v>3100.56</v>
      </c>
      <c r="C37" s="7">
        <v>1268363</v>
      </c>
      <c r="D37" s="7">
        <v>1192563</v>
      </c>
      <c r="E37" s="8">
        <v>394527</v>
      </c>
      <c r="F37" s="8">
        <v>1038216</v>
      </c>
      <c r="G37" s="8">
        <v>1245700</v>
      </c>
      <c r="H37" s="8">
        <f>+'[1]5 Year Projection'!$H$30</f>
        <v>1192564</v>
      </c>
    </row>
    <row r="38" spans="1:8" x14ac:dyDescent="0.25">
      <c r="A38" t="s">
        <v>35</v>
      </c>
      <c r="C38" s="1">
        <f>+C37</f>
        <v>1268363</v>
      </c>
      <c r="D38" s="1">
        <f t="shared" ref="D38:H38" si="7">+D37</f>
        <v>1192563</v>
      </c>
      <c r="E38" s="2">
        <f t="shared" si="7"/>
        <v>394527</v>
      </c>
      <c r="F38" s="2">
        <f t="shared" si="7"/>
        <v>1038216</v>
      </c>
      <c r="G38" s="2">
        <f t="shared" si="7"/>
        <v>1245700</v>
      </c>
      <c r="H38" s="2">
        <f t="shared" si="7"/>
        <v>1192564</v>
      </c>
    </row>
    <row r="40" spans="1:8" x14ac:dyDescent="0.25">
      <c r="A40" t="s">
        <v>36</v>
      </c>
    </row>
    <row r="41" spans="1:8" ht="15.75" thickBot="1" x14ac:dyDescent="0.3">
      <c r="A41" t="s">
        <v>37</v>
      </c>
      <c r="B41">
        <v>3100.58</v>
      </c>
      <c r="C41" s="7">
        <v>17246</v>
      </c>
      <c r="D41" s="7">
        <v>20729</v>
      </c>
      <c r="E41" s="8">
        <v>0</v>
      </c>
      <c r="F41" s="8"/>
      <c r="G41" s="8">
        <v>17300</v>
      </c>
      <c r="H41" s="8">
        <v>17300</v>
      </c>
    </row>
    <row r="42" spans="1:8" x14ac:dyDescent="0.25">
      <c r="A42" t="s">
        <v>38</v>
      </c>
      <c r="C42" s="1">
        <f>+C41</f>
        <v>17246</v>
      </c>
      <c r="D42" s="1">
        <f t="shared" ref="D42:H42" si="8">+D41</f>
        <v>20729</v>
      </c>
      <c r="E42" s="2">
        <f t="shared" si="8"/>
        <v>0</v>
      </c>
      <c r="F42" s="2">
        <f t="shared" si="8"/>
        <v>0</v>
      </c>
      <c r="G42" s="2">
        <f t="shared" si="8"/>
        <v>17300</v>
      </c>
      <c r="H42" s="2">
        <f t="shared" si="8"/>
        <v>17300</v>
      </c>
    </row>
    <row r="44" spans="1:8" x14ac:dyDescent="0.25">
      <c r="A44" t="s">
        <v>39</v>
      </c>
    </row>
    <row r="45" spans="1:8" ht="15.75" thickBot="1" x14ac:dyDescent="0.3">
      <c r="A45" t="s">
        <v>40</v>
      </c>
      <c r="B45">
        <v>3100.3209999999999</v>
      </c>
      <c r="C45" s="7">
        <v>0</v>
      </c>
      <c r="D45" s="7">
        <v>0</v>
      </c>
      <c r="E45" s="8">
        <v>1015501</v>
      </c>
      <c r="F45" s="8">
        <v>1015501</v>
      </c>
      <c r="G45" s="8">
        <v>0</v>
      </c>
      <c r="H45" s="8">
        <v>0</v>
      </c>
    </row>
    <row r="46" spans="1:8" x14ac:dyDescent="0.25">
      <c r="A46" t="s">
        <v>41</v>
      </c>
      <c r="C46" s="1">
        <f>+C45</f>
        <v>0</v>
      </c>
      <c r="D46" s="1">
        <f t="shared" ref="D46:H46" si="9">+D45</f>
        <v>0</v>
      </c>
      <c r="E46" s="2">
        <f t="shared" si="9"/>
        <v>1015501</v>
      </c>
      <c r="F46" s="2">
        <f t="shared" si="9"/>
        <v>1015501</v>
      </c>
      <c r="G46" s="2">
        <f t="shared" si="9"/>
        <v>0</v>
      </c>
      <c r="H46" s="2">
        <f t="shared" si="9"/>
        <v>0</v>
      </c>
    </row>
    <row r="48" spans="1:8" x14ac:dyDescent="0.25">
      <c r="A48" t="s">
        <v>42</v>
      </c>
      <c r="C48" s="1">
        <f>+C46+C42+C38+C34</f>
        <v>1285609</v>
      </c>
      <c r="D48" s="1">
        <f t="shared" ref="D48:H48" si="10">+D46+D42+D38+D34</f>
        <v>1417450</v>
      </c>
      <c r="E48" s="2">
        <f t="shared" si="10"/>
        <v>1576903</v>
      </c>
      <c r="F48" s="2">
        <f t="shared" si="10"/>
        <v>2383329</v>
      </c>
      <c r="G48" s="2">
        <f t="shared" si="10"/>
        <v>1669700</v>
      </c>
      <c r="H48" s="2">
        <f t="shared" si="10"/>
        <v>1601483</v>
      </c>
    </row>
    <row r="50" spans="1:8" x14ac:dyDescent="0.25">
      <c r="A50" t="s">
        <v>43</v>
      </c>
    </row>
    <row r="51" spans="1:8" x14ac:dyDescent="0.25">
      <c r="A51" t="s">
        <v>44</v>
      </c>
    </row>
    <row r="52" spans="1:8" x14ac:dyDescent="0.25">
      <c r="A52" t="s">
        <v>45</v>
      </c>
      <c r="B52">
        <v>3100.42</v>
      </c>
      <c r="C52" s="1">
        <v>31327</v>
      </c>
      <c r="D52" s="1">
        <v>294794</v>
      </c>
      <c r="E52" s="2">
        <v>58632</v>
      </c>
      <c r="F52" s="2">
        <v>84342</v>
      </c>
      <c r="G52" s="2">
        <v>53000</v>
      </c>
      <c r="H52" s="2">
        <v>120000</v>
      </c>
    </row>
    <row r="53" spans="1:8" x14ac:dyDescent="0.25">
      <c r="A53" t="s">
        <v>46</v>
      </c>
      <c r="B53">
        <v>3100.45</v>
      </c>
      <c r="C53" s="1">
        <v>0</v>
      </c>
      <c r="D53" s="1">
        <v>6850</v>
      </c>
      <c r="E53" s="2">
        <v>3930</v>
      </c>
      <c r="F53" s="2">
        <v>21672</v>
      </c>
      <c r="G53" s="2">
        <v>0</v>
      </c>
      <c r="H53" s="2">
        <v>0</v>
      </c>
    </row>
    <row r="54" spans="1:8" ht="15.75" thickBot="1" x14ac:dyDescent="0.3">
      <c r="A54" t="s">
        <v>47</v>
      </c>
      <c r="B54">
        <v>3100.8</v>
      </c>
      <c r="C54" s="7">
        <v>219932</v>
      </c>
      <c r="D54" s="7">
        <v>0</v>
      </c>
      <c r="E54" s="8">
        <v>0</v>
      </c>
      <c r="F54" s="8"/>
      <c r="G54" s="8">
        <v>0</v>
      </c>
      <c r="H54" s="8">
        <v>0</v>
      </c>
    </row>
    <row r="55" spans="1:8" x14ac:dyDescent="0.25">
      <c r="A55" t="s">
        <v>48</v>
      </c>
      <c r="C55" s="1">
        <f>SUM(C52:C54)</f>
        <v>251259</v>
      </c>
      <c r="D55" s="1">
        <f t="shared" ref="D55:H55" si="11">SUM(D52:D54)</f>
        <v>301644</v>
      </c>
      <c r="E55" s="2">
        <f t="shared" si="11"/>
        <v>62562</v>
      </c>
      <c r="F55" s="2">
        <f t="shared" si="11"/>
        <v>106014</v>
      </c>
      <c r="G55" s="2">
        <f t="shared" si="11"/>
        <v>53000</v>
      </c>
      <c r="H55" s="2">
        <f t="shared" si="11"/>
        <v>120000</v>
      </c>
    </row>
    <row r="57" spans="1:8" x14ac:dyDescent="0.25">
      <c r="A57" t="s">
        <v>49</v>
      </c>
    </row>
    <row r="58" spans="1:8" ht="15.75" thickBot="1" x14ac:dyDescent="0.3">
      <c r="A58" t="s">
        <v>50</v>
      </c>
      <c r="B58">
        <v>3100.43</v>
      </c>
      <c r="C58" s="7">
        <v>0</v>
      </c>
      <c r="D58" s="7">
        <v>1000</v>
      </c>
      <c r="E58" s="8">
        <v>0</v>
      </c>
      <c r="F58" s="8"/>
      <c r="G58" s="8">
        <v>0</v>
      </c>
      <c r="H58" s="8">
        <v>0</v>
      </c>
    </row>
    <row r="59" spans="1:8" x14ac:dyDescent="0.25">
      <c r="A59" t="s">
        <v>51</v>
      </c>
      <c r="C59" s="1">
        <f>+C58</f>
        <v>0</v>
      </c>
      <c r="D59" s="1">
        <f t="shared" ref="D59:H59" si="12">+D58</f>
        <v>1000</v>
      </c>
      <c r="E59" s="2">
        <f t="shared" si="12"/>
        <v>0</v>
      </c>
      <c r="F59" s="2">
        <f t="shared" si="12"/>
        <v>0</v>
      </c>
      <c r="G59" s="2">
        <f t="shared" si="12"/>
        <v>0</v>
      </c>
      <c r="H59" s="2">
        <f t="shared" si="12"/>
        <v>0</v>
      </c>
    </row>
    <row r="61" spans="1:8" x14ac:dyDescent="0.25">
      <c r="A61" t="s">
        <v>52</v>
      </c>
      <c r="C61" s="1">
        <f>+C59+C55</f>
        <v>251259</v>
      </c>
      <c r="D61" s="1">
        <f t="shared" ref="D61:H61" si="13">+D59+D55</f>
        <v>302644</v>
      </c>
      <c r="E61" s="2">
        <f t="shared" si="13"/>
        <v>62562</v>
      </c>
      <c r="F61" s="2">
        <f t="shared" si="13"/>
        <v>106014</v>
      </c>
      <c r="G61" s="2">
        <f t="shared" si="13"/>
        <v>53000</v>
      </c>
      <c r="H61" s="2">
        <f t="shared" si="13"/>
        <v>120000</v>
      </c>
    </row>
    <row r="63" spans="1:8" x14ac:dyDescent="0.25">
      <c r="A63" t="s">
        <v>53</v>
      </c>
    </row>
    <row r="64" spans="1:8" x14ac:dyDescent="0.25">
      <c r="A64" t="s">
        <v>54</v>
      </c>
    </row>
    <row r="65" spans="1:8" ht="15.75" thickBot="1" x14ac:dyDescent="0.3">
      <c r="A65" t="s">
        <v>55</v>
      </c>
      <c r="B65">
        <v>3100.24</v>
      </c>
      <c r="C65" s="7">
        <v>19203</v>
      </c>
      <c r="D65" s="7">
        <v>5025</v>
      </c>
      <c r="E65" s="8">
        <v>708</v>
      </c>
      <c r="F65" s="8">
        <v>1332</v>
      </c>
      <c r="G65" s="8">
        <v>0</v>
      </c>
      <c r="H65" s="8">
        <v>0</v>
      </c>
    </row>
    <row r="66" spans="1:8" x14ac:dyDescent="0.25">
      <c r="A66" t="s">
        <v>56</v>
      </c>
      <c r="C66" s="1">
        <f>+C65</f>
        <v>19203</v>
      </c>
      <c r="D66" s="1">
        <f t="shared" ref="D66:H66" si="14">+D65</f>
        <v>5025</v>
      </c>
      <c r="E66" s="2">
        <f t="shared" si="14"/>
        <v>708</v>
      </c>
      <c r="F66" s="2">
        <f t="shared" si="14"/>
        <v>1332</v>
      </c>
      <c r="G66" s="2">
        <f t="shared" si="14"/>
        <v>0</v>
      </c>
      <c r="H66" s="2">
        <f t="shared" si="14"/>
        <v>0</v>
      </c>
    </row>
    <row r="68" spans="1:8" x14ac:dyDescent="0.25">
      <c r="A68" t="s">
        <v>57</v>
      </c>
    </row>
    <row r="69" spans="1:8" ht="15.75" thickBot="1" x14ac:dyDescent="0.3">
      <c r="A69" t="s">
        <v>58</v>
      </c>
      <c r="B69">
        <v>3100.5</v>
      </c>
      <c r="C69" s="7">
        <v>216068</v>
      </c>
      <c r="D69" s="7">
        <v>190948</v>
      </c>
      <c r="E69" s="8">
        <v>0</v>
      </c>
      <c r="F69" s="8">
        <v>111919</v>
      </c>
      <c r="G69" s="8">
        <v>243500</v>
      </c>
      <c r="H69" s="8">
        <v>154125</v>
      </c>
    </row>
    <row r="70" spans="1:8" x14ac:dyDescent="0.25">
      <c r="A70" t="s">
        <v>59</v>
      </c>
      <c r="C70" s="1">
        <f>+C69</f>
        <v>216068</v>
      </c>
      <c r="D70" s="1">
        <f t="shared" ref="D70:H70" si="15">+D69</f>
        <v>190948</v>
      </c>
      <c r="E70" s="2">
        <f t="shared" si="15"/>
        <v>0</v>
      </c>
      <c r="F70" s="2">
        <f t="shared" si="15"/>
        <v>111919</v>
      </c>
      <c r="G70" s="2">
        <f t="shared" si="15"/>
        <v>243500</v>
      </c>
      <c r="H70" s="2">
        <f t="shared" si="15"/>
        <v>154125</v>
      </c>
    </row>
    <row r="72" spans="1:8" x14ac:dyDescent="0.25">
      <c r="A72" t="s">
        <v>60</v>
      </c>
      <c r="C72" s="1">
        <f>+C70+C66</f>
        <v>235271</v>
      </c>
      <c r="D72" s="1">
        <f t="shared" ref="D72:H72" si="16">+D70+D66</f>
        <v>195973</v>
      </c>
      <c r="E72" s="2">
        <f t="shared" si="16"/>
        <v>708</v>
      </c>
      <c r="F72" s="2">
        <f t="shared" si="16"/>
        <v>113251</v>
      </c>
      <c r="G72" s="2">
        <f t="shared" si="16"/>
        <v>243500</v>
      </c>
      <c r="H72" s="2">
        <f t="shared" si="16"/>
        <v>154125</v>
      </c>
    </row>
    <row r="74" spans="1:8" x14ac:dyDescent="0.25">
      <c r="A74" t="s">
        <v>61</v>
      </c>
    </row>
    <row r="75" spans="1:8" x14ac:dyDescent="0.25">
      <c r="A75" t="s">
        <v>62</v>
      </c>
      <c r="B75">
        <v>3600.1</v>
      </c>
      <c r="C75" s="1">
        <v>65949</v>
      </c>
      <c r="D75" s="1">
        <v>84244</v>
      </c>
      <c r="E75" s="2">
        <v>6061</v>
      </c>
      <c r="F75" s="2">
        <v>10333</v>
      </c>
      <c r="G75" s="2">
        <v>10000</v>
      </c>
      <c r="H75" s="2">
        <v>10000</v>
      </c>
    </row>
    <row r="76" spans="1:8" ht="15.75" thickBot="1" x14ac:dyDescent="0.3">
      <c r="A76" t="s">
        <v>63</v>
      </c>
      <c r="B76">
        <v>3600.2</v>
      </c>
      <c r="C76" s="7">
        <v>0</v>
      </c>
      <c r="D76" s="7">
        <v>545</v>
      </c>
      <c r="E76" s="8">
        <v>0</v>
      </c>
      <c r="F76" s="8"/>
      <c r="G76" s="8">
        <v>0</v>
      </c>
      <c r="H76" s="8">
        <v>0</v>
      </c>
    </row>
    <row r="77" spans="1:8" x14ac:dyDescent="0.25">
      <c r="A77" t="s">
        <v>64</v>
      </c>
      <c r="C77" s="1">
        <f>SUM(C75:C76)</f>
        <v>65949</v>
      </c>
      <c r="D77" s="1">
        <f t="shared" ref="D77:H77" si="17">SUM(D75:D76)</f>
        <v>84789</v>
      </c>
      <c r="E77" s="2">
        <f t="shared" si="17"/>
        <v>6061</v>
      </c>
      <c r="F77" s="2">
        <f t="shared" si="17"/>
        <v>10333</v>
      </c>
      <c r="G77" s="2">
        <f t="shared" si="17"/>
        <v>10000</v>
      </c>
      <c r="H77" s="2">
        <f t="shared" si="17"/>
        <v>10000</v>
      </c>
    </row>
    <row r="79" spans="1:8" x14ac:dyDescent="0.25">
      <c r="A79" t="s">
        <v>65</v>
      </c>
    </row>
    <row r="80" spans="1:8" x14ac:dyDescent="0.25">
      <c r="A80" t="s">
        <v>66</v>
      </c>
    </row>
    <row r="81" spans="1:12" x14ac:dyDescent="0.25">
      <c r="A81" t="s">
        <v>67</v>
      </c>
      <c r="B81">
        <v>3100.87</v>
      </c>
      <c r="C81" s="1">
        <v>0</v>
      </c>
      <c r="D81" s="1">
        <v>0</v>
      </c>
      <c r="E81" s="2">
        <v>5000</v>
      </c>
      <c r="F81" s="2">
        <v>6667</v>
      </c>
      <c r="G81" s="2">
        <v>0</v>
      </c>
      <c r="H81" s="2">
        <v>0</v>
      </c>
    </row>
    <row r="82" spans="1:12" x14ac:dyDescent="0.25">
      <c r="A82" t="s">
        <v>68</v>
      </c>
      <c r="B82">
        <v>3600.9</v>
      </c>
      <c r="C82" s="1">
        <v>22297</v>
      </c>
      <c r="D82" s="1">
        <v>0</v>
      </c>
      <c r="E82" s="2">
        <v>4257</v>
      </c>
      <c r="F82" s="2">
        <v>5676</v>
      </c>
      <c r="G82" s="2">
        <v>0</v>
      </c>
      <c r="H82" s="2">
        <v>0</v>
      </c>
    </row>
    <row r="83" spans="1:12" ht="15.75" thickBot="1" x14ac:dyDescent="0.3">
      <c r="A83" t="s">
        <v>69</v>
      </c>
      <c r="B83">
        <v>3600.95</v>
      </c>
      <c r="C83" s="7">
        <v>0</v>
      </c>
      <c r="D83" s="7">
        <v>2461</v>
      </c>
      <c r="E83" s="8">
        <v>0</v>
      </c>
      <c r="F83" s="8"/>
      <c r="G83" s="8">
        <v>0</v>
      </c>
      <c r="H83" s="8">
        <v>0</v>
      </c>
    </row>
    <row r="84" spans="1:12" x14ac:dyDescent="0.25">
      <c r="A84" t="s">
        <v>70</v>
      </c>
      <c r="C84" s="1">
        <f>SUM(C81:C83)</f>
        <v>22297</v>
      </c>
      <c r="D84" s="1">
        <f t="shared" ref="D84:H84" si="18">SUM(D81:D83)</f>
        <v>2461</v>
      </c>
      <c r="E84" s="2">
        <f t="shared" si="18"/>
        <v>9257</v>
      </c>
      <c r="F84" s="2">
        <f t="shared" si="18"/>
        <v>12343</v>
      </c>
      <c r="G84" s="2">
        <f t="shared" si="18"/>
        <v>0</v>
      </c>
      <c r="H84" s="2">
        <f t="shared" si="18"/>
        <v>0</v>
      </c>
    </row>
    <row r="86" spans="1:12" x14ac:dyDescent="0.25">
      <c r="A86" t="s">
        <v>71</v>
      </c>
      <c r="C86" s="1">
        <f>+C84</f>
        <v>22297</v>
      </c>
      <c r="D86" s="1">
        <f t="shared" ref="D86:H86" si="19">+D84</f>
        <v>2461</v>
      </c>
      <c r="E86" s="2">
        <f t="shared" si="19"/>
        <v>9257</v>
      </c>
      <c r="F86" s="2">
        <f t="shared" si="19"/>
        <v>12343</v>
      </c>
      <c r="G86" s="2">
        <f t="shared" si="19"/>
        <v>0</v>
      </c>
      <c r="H86" s="2">
        <f t="shared" si="19"/>
        <v>0</v>
      </c>
    </row>
    <row r="88" spans="1:12" x14ac:dyDescent="0.25">
      <c r="A88" t="s">
        <v>72</v>
      </c>
    </row>
    <row r="89" spans="1:12" ht="15.75" thickBot="1" x14ac:dyDescent="0.3">
      <c r="A89" t="s">
        <v>73</v>
      </c>
      <c r="B89">
        <v>3800.1</v>
      </c>
      <c r="C89" s="7">
        <v>0</v>
      </c>
      <c r="D89" s="7">
        <v>329700</v>
      </c>
      <c r="E89" s="8">
        <v>413100</v>
      </c>
      <c r="F89" s="8">
        <v>413100</v>
      </c>
      <c r="G89" s="8">
        <v>413100</v>
      </c>
      <c r="H89" s="8">
        <v>453500</v>
      </c>
    </row>
    <row r="90" spans="1:12" x14ac:dyDescent="0.25">
      <c r="A90" t="s">
        <v>74</v>
      </c>
      <c r="C90" s="1">
        <f>+C89</f>
        <v>0</v>
      </c>
      <c r="D90" s="1">
        <f t="shared" ref="D90:H90" si="20">+D89</f>
        <v>329700</v>
      </c>
      <c r="E90" s="2">
        <f t="shared" si="20"/>
        <v>413100</v>
      </c>
      <c r="F90" s="2">
        <f t="shared" si="20"/>
        <v>413100</v>
      </c>
      <c r="G90" s="2">
        <f t="shared" si="20"/>
        <v>413100</v>
      </c>
      <c r="H90" s="2">
        <f t="shared" si="20"/>
        <v>453500</v>
      </c>
    </row>
    <row r="92" spans="1:12" x14ac:dyDescent="0.25">
      <c r="A92" t="s">
        <v>75</v>
      </c>
      <c r="C92" s="1">
        <f>+C90+C86+C77+C72+C61+C48+C29+C12</f>
        <v>6455928</v>
      </c>
      <c r="D92" s="1">
        <f t="shared" ref="D92:H92" si="21">+D90+D86+D77+D72+D61+D48+D29+D12</f>
        <v>7012940</v>
      </c>
      <c r="E92" s="2">
        <f t="shared" si="21"/>
        <v>4149078</v>
      </c>
      <c r="F92" s="2">
        <f t="shared" si="21"/>
        <v>7095417</v>
      </c>
      <c r="G92" s="2">
        <f t="shared" si="21"/>
        <v>7100300</v>
      </c>
      <c r="H92" s="2">
        <f t="shared" si="21"/>
        <v>6600656</v>
      </c>
      <c r="J92" s="9"/>
      <c r="L92" s="10"/>
    </row>
    <row r="94" spans="1:12" x14ac:dyDescent="0.25">
      <c r="A94" t="s">
        <v>76</v>
      </c>
      <c r="J94" s="10"/>
    </row>
    <row r="95" spans="1:12" x14ac:dyDescent="0.25">
      <c r="A95" t="s">
        <v>77</v>
      </c>
    </row>
    <row r="96" spans="1:12" x14ac:dyDescent="0.25">
      <c r="A96" t="s">
        <v>78</v>
      </c>
      <c r="B96">
        <v>4100.1000000000004</v>
      </c>
      <c r="C96" s="1">
        <v>66000</v>
      </c>
      <c r="D96" s="1">
        <v>57174</v>
      </c>
      <c r="E96" s="2">
        <v>32050</v>
      </c>
      <c r="F96" s="2">
        <v>49350</v>
      </c>
      <c r="G96" s="2">
        <v>66000</v>
      </c>
      <c r="H96" s="2">
        <v>66000</v>
      </c>
      <c r="I96" s="9"/>
    </row>
    <row r="97" spans="1:9" x14ac:dyDescent="0.25">
      <c r="A97" t="s">
        <v>79</v>
      </c>
      <c r="B97">
        <v>4100.13</v>
      </c>
      <c r="C97" s="1">
        <v>0</v>
      </c>
      <c r="D97" s="1">
        <v>13034</v>
      </c>
      <c r="E97" s="2">
        <v>17058</v>
      </c>
      <c r="F97" s="2">
        <v>24874</v>
      </c>
      <c r="G97" s="2">
        <v>18000</v>
      </c>
      <c r="H97" s="2">
        <v>18000</v>
      </c>
      <c r="I97" s="9"/>
    </row>
    <row r="98" spans="1:9" x14ac:dyDescent="0.25">
      <c r="A98" t="s">
        <v>80</v>
      </c>
      <c r="B98">
        <v>4100.2</v>
      </c>
      <c r="C98" s="1">
        <v>958</v>
      </c>
      <c r="D98" s="1">
        <v>255</v>
      </c>
      <c r="E98" s="2">
        <v>530</v>
      </c>
      <c r="F98" s="2">
        <v>880</v>
      </c>
      <c r="G98" s="2">
        <v>0</v>
      </c>
      <c r="H98" s="2">
        <v>3000</v>
      </c>
      <c r="I98" s="9"/>
    </row>
    <row r="99" spans="1:9" x14ac:dyDescent="0.25">
      <c r="A99" t="s">
        <v>81</v>
      </c>
      <c r="B99">
        <v>4100.21</v>
      </c>
      <c r="C99" s="1">
        <v>0</v>
      </c>
      <c r="D99" s="1">
        <v>210</v>
      </c>
      <c r="E99" s="2">
        <v>25</v>
      </c>
      <c r="F99" s="2">
        <v>33</v>
      </c>
      <c r="G99" s="2">
        <v>3000</v>
      </c>
      <c r="H99" s="2">
        <v>3000</v>
      </c>
      <c r="I99" s="9"/>
    </row>
    <row r="100" spans="1:9" x14ac:dyDescent="0.25">
      <c r="A100" t="s">
        <v>82</v>
      </c>
      <c r="B100">
        <v>4100.22</v>
      </c>
      <c r="C100" s="1">
        <v>800</v>
      </c>
      <c r="D100" s="1">
        <v>10097</v>
      </c>
      <c r="E100" s="2">
        <v>2026</v>
      </c>
      <c r="F100" s="2">
        <v>19796</v>
      </c>
      <c r="G100" s="2">
        <v>3000</v>
      </c>
      <c r="H100" s="2">
        <v>3000</v>
      </c>
      <c r="I100" s="9"/>
    </row>
    <row r="101" spans="1:9" x14ac:dyDescent="0.25">
      <c r="A101" t="s">
        <v>83</v>
      </c>
      <c r="B101">
        <v>4100.2299999999996</v>
      </c>
      <c r="C101" s="1">
        <v>1833</v>
      </c>
      <c r="D101" s="1">
        <v>0</v>
      </c>
      <c r="E101" s="2">
        <v>0</v>
      </c>
      <c r="G101" s="2">
        <v>1200</v>
      </c>
      <c r="H101" s="2">
        <v>1200</v>
      </c>
      <c r="I101" s="9"/>
    </row>
    <row r="102" spans="1:9" x14ac:dyDescent="0.25">
      <c r="A102" t="s">
        <v>84</v>
      </c>
      <c r="B102">
        <v>4100.24</v>
      </c>
      <c r="C102" s="1">
        <v>1135</v>
      </c>
      <c r="D102" s="1">
        <v>4133</v>
      </c>
      <c r="E102" s="2">
        <v>2559</v>
      </c>
      <c r="F102" s="2">
        <v>6337</v>
      </c>
      <c r="G102" s="2">
        <v>7000</v>
      </c>
      <c r="H102" s="2">
        <v>7000</v>
      </c>
      <c r="I102" s="9"/>
    </row>
    <row r="103" spans="1:9" x14ac:dyDescent="0.25">
      <c r="A103" t="s">
        <v>85</v>
      </c>
      <c r="B103">
        <v>4100.2550000000001</v>
      </c>
      <c r="C103" s="1">
        <v>1056</v>
      </c>
      <c r="D103" s="1">
        <v>0</v>
      </c>
      <c r="E103" s="2">
        <v>0</v>
      </c>
      <c r="F103" s="2">
        <v>297</v>
      </c>
      <c r="G103" s="2">
        <v>0</v>
      </c>
      <c r="H103" s="2">
        <v>0</v>
      </c>
      <c r="I103" s="9"/>
    </row>
    <row r="104" spans="1:9" x14ac:dyDescent="0.25">
      <c r="A104" t="s">
        <v>86</v>
      </c>
      <c r="B104">
        <v>4100.3100000000004</v>
      </c>
      <c r="C104" s="1">
        <v>0</v>
      </c>
      <c r="D104" s="1">
        <v>92063</v>
      </c>
      <c r="E104" s="2">
        <v>26364</v>
      </c>
      <c r="F104" s="2">
        <v>27967</v>
      </c>
      <c r="G104" s="11">
        <v>80000</v>
      </c>
      <c r="H104" s="11">
        <v>100000</v>
      </c>
      <c r="I104" s="9"/>
    </row>
    <row r="105" spans="1:9" x14ac:dyDescent="0.25">
      <c r="A105" t="s">
        <v>87</v>
      </c>
      <c r="B105">
        <v>4100.32</v>
      </c>
      <c r="C105" s="1">
        <v>0</v>
      </c>
      <c r="D105" s="1">
        <v>9365</v>
      </c>
      <c r="E105" s="2">
        <v>18523</v>
      </c>
      <c r="F105" s="2">
        <v>10428</v>
      </c>
      <c r="G105" s="2">
        <v>0</v>
      </c>
      <c r="H105" s="2">
        <v>0</v>
      </c>
      <c r="I105" s="9"/>
    </row>
    <row r="106" spans="1:9" x14ac:dyDescent="0.25">
      <c r="A106" t="s">
        <v>88</v>
      </c>
      <c r="B106">
        <v>4100.3209999999999</v>
      </c>
      <c r="F106" s="2">
        <v>12053</v>
      </c>
      <c r="I106" s="9"/>
    </row>
    <row r="107" spans="1:9" x14ac:dyDescent="0.25">
      <c r="A107" t="s">
        <v>89</v>
      </c>
      <c r="B107">
        <v>4100.33</v>
      </c>
      <c r="C107" s="1">
        <v>640</v>
      </c>
      <c r="D107" s="1">
        <v>290</v>
      </c>
      <c r="E107" s="2">
        <v>0</v>
      </c>
      <c r="F107" s="2">
        <v>0</v>
      </c>
      <c r="G107" s="2">
        <v>5000</v>
      </c>
      <c r="H107" s="2">
        <v>5000</v>
      </c>
      <c r="I107" s="9"/>
    </row>
    <row r="108" spans="1:9" x14ac:dyDescent="0.25">
      <c r="A108" t="s">
        <v>90</v>
      </c>
      <c r="B108">
        <v>4100.3599999999997</v>
      </c>
      <c r="C108" s="1">
        <v>0</v>
      </c>
      <c r="D108" s="1">
        <v>330</v>
      </c>
      <c r="E108" s="2">
        <v>3448</v>
      </c>
      <c r="F108" s="2">
        <v>4640</v>
      </c>
      <c r="G108" s="2">
        <v>20000</v>
      </c>
      <c r="H108" s="2">
        <v>8000</v>
      </c>
      <c r="I108" s="9"/>
    </row>
    <row r="109" spans="1:9" x14ac:dyDescent="0.25">
      <c r="A109" t="s">
        <v>91</v>
      </c>
      <c r="B109">
        <v>4100.37</v>
      </c>
      <c r="C109" s="1">
        <v>520</v>
      </c>
      <c r="D109" s="1">
        <v>1380</v>
      </c>
      <c r="E109" s="2">
        <v>0</v>
      </c>
      <c r="G109" s="2">
        <v>0</v>
      </c>
      <c r="H109" s="2">
        <v>4000</v>
      </c>
      <c r="I109" s="9"/>
    </row>
    <row r="110" spans="1:9" x14ac:dyDescent="0.25">
      <c r="A110" t="s">
        <v>92</v>
      </c>
      <c r="B110">
        <v>4100.38</v>
      </c>
      <c r="C110" s="1">
        <v>0</v>
      </c>
      <c r="D110" s="1">
        <v>2052</v>
      </c>
      <c r="E110" s="2">
        <v>1034</v>
      </c>
      <c r="F110" s="2">
        <v>2212</v>
      </c>
      <c r="G110" s="2">
        <v>0</v>
      </c>
      <c r="H110" s="2">
        <v>0</v>
      </c>
      <c r="I110" s="9"/>
    </row>
    <row r="111" spans="1:9" x14ac:dyDescent="0.25">
      <c r="A111" t="s">
        <v>93</v>
      </c>
      <c r="B111">
        <v>4100.3900000000003</v>
      </c>
      <c r="C111" s="1">
        <v>0</v>
      </c>
      <c r="D111" s="1">
        <v>875</v>
      </c>
      <c r="E111" s="2">
        <v>706</v>
      </c>
      <c r="F111" s="2">
        <v>1084</v>
      </c>
      <c r="G111" s="2">
        <v>900</v>
      </c>
      <c r="H111" s="2">
        <v>1000</v>
      </c>
      <c r="I111" s="9"/>
    </row>
    <row r="112" spans="1:9" x14ac:dyDescent="0.25">
      <c r="A112" t="s">
        <v>94</v>
      </c>
      <c r="B112">
        <v>4100.42</v>
      </c>
      <c r="C112" s="1">
        <v>43549</v>
      </c>
      <c r="D112" s="1">
        <v>124303</v>
      </c>
      <c r="E112" s="2">
        <v>5000</v>
      </c>
      <c r="F112" s="2">
        <v>6667</v>
      </c>
      <c r="G112" s="2">
        <v>60000</v>
      </c>
      <c r="H112" s="2">
        <v>30000</v>
      </c>
      <c r="I112" s="9"/>
    </row>
    <row r="113" spans="1:10" x14ac:dyDescent="0.25">
      <c r="A113" t="s">
        <v>95</v>
      </c>
      <c r="B113">
        <v>4100.47</v>
      </c>
      <c r="C113" s="1">
        <v>722</v>
      </c>
      <c r="D113" s="1">
        <v>0</v>
      </c>
      <c r="E113" s="2">
        <v>0</v>
      </c>
      <c r="F113" s="2">
        <v>28691</v>
      </c>
      <c r="G113" s="2">
        <v>0</v>
      </c>
      <c r="H113" s="2">
        <v>0</v>
      </c>
      <c r="I113" s="9"/>
    </row>
    <row r="114" spans="1:10" x14ac:dyDescent="0.25">
      <c r="A114" t="s">
        <v>96</v>
      </c>
      <c r="B114">
        <v>4100.51</v>
      </c>
      <c r="C114" s="1">
        <v>22702</v>
      </c>
      <c r="D114" s="1">
        <v>21958</v>
      </c>
      <c r="E114" s="2">
        <v>21518</v>
      </c>
      <c r="F114" s="2">
        <v>1273</v>
      </c>
      <c r="G114" s="2">
        <v>25000</v>
      </c>
      <c r="H114" s="2">
        <v>38000</v>
      </c>
      <c r="I114" s="9"/>
    </row>
    <row r="115" spans="1:10" x14ac:dyDescent="0.25">
      <c r="A115" t="s">
        <v>97</v>
      </c>
      <c r="B115">
        <v>4100.5200000000004</v>
      </c>
      <c r="C115" s="1">
        <v>0</v>
      </c>
      <c r="D115" s="1">
        <v>1419</v>
      </c>
      <c r="E115" s="2">
        <v>955</v>
      </c>
      <c r="F115" s="2">
        <v>2717</v>
      </c>
      <c r="G115" s="2">
        <v>5000</v>
      </c>
      <c r="H115" s="2">
        <v>5000</v>
      </c>
      <c r="I115" s="9"/>
    </row>
    <row r="116" spans="1:10" x14ac:dyDescent="0.25">
      <c r="A116" t="s">
        <v>98</v>
      </c>
      <c r="B116">
        <v>4100.6000000000004</v>
      </c>
      <c r="C116" s="1">
        <v>6754</v>
      </c>
      <c r="D116" s="1">
        <v>17815</v>
      </c>
      <c r="E116" s="2">
        <v>22715</v>
      </c>
      <c r="F116" s="2">
        <v>30287</v>
      </c>
      <c r="G116" s="2">
        <v>61000</v>
      </c>
      <c r="H116" s="2">
        <v>41000</v>
      </c>
      <c r="I116" s="9"/>
    </row>
    <row r="117" spans="1:10" x14ac:dyDescent="0.25">
      <c r="A117" t="s">
        <v>99</v>
      </c>
      <c r="B117">
        <v>4100.625</v>
      </c>
      <c r="C117" s="1">
        <v>0</v>
      </c>
      <c r="D117" s="1">
        <v>0</v>
      </c>
      <c r="E117" s="2">
        <v>0</v>
      </c>
      <c r="F117" s="2">
        <v>7816</v>
      </c>
      <c r="G117" s="2">
        <v>0</v>
      </c>
      <c r="H117" s="2">
        <v>20000</v>
      </c>
      <c r="I117" s="9"/>
    </row>
    <row r="118" spans="1:10" x14ac:dyDescent="0.25">
      <c r="A118" t="s">
        <v>100</v>
      </c>
      <c r="B118">
        <v>4100.6499999999996</v>
      </c>
      <c r="C118" s="1">
        <v>3020</v>
      </c>
      <c r="D118" s="1">
        <v>3545</v>
      </c>
      <c r="E118" s="2">
        <v>3976</v>
      </c>
      <c r="F118" s="2">
        <v>7813</v>
      </c>
      <c r="G118" s="11">
        <v>5000</v>
      </c>
      <c r="H118" s="11">
        <v>30000</v>
      </c>
      <c r="I118" s="9"/>
    </row>
    <row r="119" spans="1:10" x14ac:dyDescent="0.25">
      <c r="A119" t="s">
        <v>101</v>
      </c>
      <c r="B119">
        <v>4100.74</v>
      </c>
      <c r="C119" s="1">
        <v>9269</v>
      </c>
      <c r="D119" s="1">
        <v>1224</v>
      </c>
      <c r="E119" s="2">
        <v>0</v>
      </c>
      <c r="G119" s="2">
        <v>0</v>
      </c>
      <c r="H119" s="2">
        <v>0</v>
      </c>
      <c r="I119" s="9"/>
    </row>
    <row r="120" spans="1:10" x14ac:dyDescent="0.25">
      <c r="A120" t="s">
        <v>102</v>
      </c>
      <c r="B120">
        <v>4100.75</v>
      </c>
      <c r="C120" s="1">
        <v>13754</v>
      </c>
      <c r="D120" s="1">
        <v>0</v>
      </c>
      <c r="E120" s="2">
        <v>0</v>
      </c>
      <c r="G120" s="2">
        <v>53000</v>
      </c>
      <c r="H120" s="2">
        <v>50000</v>
      </c>
      <c r="I120" s="9"/>
    </row>
    <row r="121" spans="1:10" x14ac:dyDescent="0.25">
      <c r="A121" t="s">
        <v>103</v>
      </c>
      <c r="B121">
        <v>4100.8</v>
      </c>
      <c r="C121" s="1">
        <v>6235995</v>
      </c>
      <c r="D121" s="1">
        <v>0</v>
      </c>
      <c r="E121" s="2">
        <v>0</v>
      </c>
      <c r="G121" s="2">
        <v>0</v>
      </c>
      <c r="H121" s="2">
        <v>0</v>
      </c>
      <c r="I121" s="9"/>
    </row>
    <row r="122" spans="1:10" x14ac:dyDescent="0.25">
      <c r="A122" t="s">
        <v>104</v>
      </c>
      <c r="B122">
        <v>4100.8500000000004</v>
      </c>
      <c r="C122" s="1">
        <v>0</v>
      </c>
      <c r="D122" s="1">
        <v>37974</v>
      </c>
      <c r="E122" s="2">
        <v>0</v>
      </c>
      <c r="G122" s="2">
        <v>17300</v>
      </c>
      <c r="H122" s="2">
        <v>17300</v>
      </c>
      <c r="I122" s="9"/>
    </row>
    <row r="123" spans="1:10" x14ac:dyDescent="0.25">
      <c r="A123" t="s">
        <v>105</v>
      </c>
      <c r="B123">
        <v>4100.8999999999996</v>
      </c>
      <c r="C123" s="1">
        <v>0</v>
      </c>
      <c r="D123" s="1">
        <v>2239</v>
      </c>
      <c r="E123" s="2">
        <v>0</v>
      </c>
      <c r="G123" s="2">
        <v>0</v>
      </c>
      <c r="H123" s="2">
        <v>0</v>
      </c>
      <c r="I123" s="9"/>
    </row>
    <row r="124" spans="1:10" x14ac:dyDescent="0.25">
      <c r="A124" t="s">
        <v>106</v>
      </c>
      <c r="B124">
        <v>4100.97</v>
      </c>
      <c r="C124" s="1">
        <v>0</v>
      </c>
      <c r="D124" s="1">
        <v>0</v>
      </c>
      <c r="E124" s="2">
        <v>0</v>
      </c>
      <c r="G124" s="2">
        <v>0</v>
      </c>
      <c r="H124" s="2">
        <v>3000</v>
      </c>
      <c r="I124" s="9"/>
    </row>
    <row r="125" spans="1:10" ht="15.75" thickBot="1" x14ac:dyDescent="0.3">
      <c r="A125" t="s">
        <v>107</v>
      </c>
      <c r="B125">
        <v>4100.9799999999996</v>
      </c>
      <c r="C125" s="7">
        <v>0</v>
      </c>
      <c r="D125" s="7">
        <v>58930</v>
      </c>
      <c r="E125" s="8">
        <v>0</v>
      </c>
      <c r="F125" s="8"/>
      <c r="G125" s="8">
        <v>0</v>
      </c>
      <c r="H125" s="8">
        <v>0</v>
      </c>
      <c r="I125" s="9"/>
    </row>
    <row r="126" spans="1:10" x14ac:dyDescent="0.25">
      <c r="A126" t="s">
        <v>108</v>
      </c>
      <c r="C126" s="1">
        <f>SUM(C96:C125)</f>
        <v>6408707</v>
      </c>
      <c r="D126" s="1">
        <f t="shared" ref="D126:G126" si="22">SUM(D96:D125)</f>
        <v>460665</v>
      </c>
      <c r="E126" s="2">
        <f t="shared" si="22"/>
        <v>158487</v>
      </c>
      <c r="F126" s="2">
        <f t="shared" si="22"/>
        <v>245215</v>
      </c>
      <c r="G126" s="2">
        <f t="shared" si="22"/>
        <v>430400</v>
      </c>
      <c r="H126" s="2">
        <f>SUM(H96:H125)</f>
        <v>453500</v>
      </c>
      <c r="I126" s="9"/>
      <c r="J126" s="9"/>
    </row>
    <row r="128" spans="1:10" x14ac:dyDescent="0.25">
      <c r="A128" t="s">
        <v>109</v>
      </c>
    </row>
    <row r="129" spans="1:12" x14ac:dyDescent="0.25">
      <c r="A129" t="s">
        <v>110</v>
      </c>
      <c r="C129" s="1">
        <v>0</v>
      </c>
      <c r="D129" s="1">
        <v>0</v>
      </c>
      <c r="F129" s="2">
        <v>833729</v>
      </c>
      <c r="G129" s="2">
        <v>0</v>
      </c>
      <c r="H129" s="2">
        <v>0</v>
      </c>
    </row>
    <row r="130" spans="1:12" x14ac:dyDescent="0.25">
      <c r="A130" t="s">
        <v>111</v>
      </c>
      <c r="B130">
        <v>4100.241</v>
      </c>
      <c r="C130" s="1">
        <v>0</v>
      </c>
      <c r="D130" s="1">
        <v>0</v>
      </c>
      <c r="E130" s="2">
        <v>323</v>
      </c>
      <c r="F130" s="2">
        <v>146887</v>
      </c>
      <c r="G130" s="2">
        <v>0</v>
      </c>
      <c r="H130" s="2">
        <v>0</v>
      </c>
      <c r="L130" s="10">
        <f>+F38-F133</f>
        <v>0</v>
      </c>
    </row>
    <row r="131" spans="1:12" x14ac:dyDescent="0.25">
      <c r="A131" t="s">
        <v>112</v>
      </c>
      <c r="B131">
        <v>4100.2449999999999</v>
      </c>
      <c r="C131" s="1">
        <v>0</v>
      </c>
      <c r="D131" s="1">
        <v>0</v>
      </c>
      <c r="E131" s="2">
        <v>35815</v>
      </c>
      <c r="F131" s="2">
        <v>47753</v>
      </c>
      <c r="G131" s="2">
        <v>0</v>
      </c>
      <c r="H131" s="2">
        <v>0</v>
      </c>
    </row>
    <row r="132" spans="1:12" ht="15.75" thickBot="1" x14ac:dyDescent="0.3">
      <c r="A132" t="s">
        <v>113</v>
      </c>
      <c r="B132">
        <v>4100.3149999999996</v>
      </c>
      <c r="C132" s="7">
        <v>0</v>
      </c>
      <c r="D132" s="7">
        <v>0</v>
      </c>
      <c r="E132" s="8">
        <v>5330</v>
      </c>
      <c r="F132" s="8">
        <v>9847</v>
      </c>
      <c r="G132" s="8">
        <v>0</v>
      </c>
      <c r="H132" s="8">
        <v>0</v>
      </c>
    </row>
    <row r="133" spans="1:12" x14ac:dyDescent="0.25">
      <c r="A133" t="s">
        <v>114</v>
      </c>
      <c r="C133" s="1">
        <f>SUM(C130:C132)</f>
        <v>0</v>
      </c>
      <c r="D133" s="1">
        <f t="shared" ref="D133:E133" si="23">SUM(D130:D132)</f>
        <v>0</v>
      </c>
      <c r="E133" s="2">
        <f t="shared" si="23"/>
        <v>41468</v>
      </c>
      <c r="F133" s="2">
        <f>SUM(F129:F132)</f>
        <v>1038216</v>
      </c>
      <c r="G133" s="2">
        <f t="shared" ref="G133:H133" si="24">SUM(G129:G132)</f>
        <v>0</v>
      </c>
      <c r="H133" s="2">
        <f t="shared" si="24"/>
        <v>0</v>
      </c>
    </row>
    <row r="135" spans="1:12" x14ac:dyDescent="0.25">
      <c r="A135" t="s">
        <v>115</v>
      </c>
    </row>
    <row r="136" spans="1:12" x14ac:dyDescent="0.25">
      <c r="A136" t="s">
        <v>116</v>
      </c>
      <c r="B136">
        <v>4100.9279999999999</v>
      </c>
      <c r="C136" s="1">
        <v>0</v>
      </c>
      <c r="D136" s="1">
        <v>6862591</v>
      </c>
      <c r="E136" s="2">
        <v>2360024</v>
      </c>
      <c r="F136" s="10">
        <v>5666816</v>
      </c>
      <c r="G136" s="2">
        <v>6263200</v>
      </c>
      <c r="H136" s="2">
        <v>6147156</v>
      </c>
      <c r="J136" s="10"/>
    </row>
    <row r="137" spans="1:12" x14ac:dyDescent="0.25">
      <c r="A137" t="s">
        <v>117</v>
      </c>
      <c r="B137">
        <v>4100.93</v>
      </c>
      <c r="C137" s="1">
        <v>0</v>
      </c>
      <c r="D137" s="1">
        <v>1000</v>
      </c>
      <c r="E137" s="2">
        <v>0</v>
      </c>
      <c r="F137" s="2">
        <v>406700</v>
      </c>
      <c r="G137" s="2">
        <v>406700</v>
      </c>
      <c r="H137" s="2">
        <v>0</v>
      </c>
    </row>
    <row r="138" spans="1:12" ht="15.75" thickBot="1" x14ac:dyDescent="0.3">
      <c r="A138" t="s">
        <v>118</v>
      </c>
      <c r="B138">
        <v>4100.9399999999996</v>
      </c>
      <c r="C138" s="7">
        <v>0</v>
      </c>
      <c r="D138" s="7">
        <v>350000</v>
      </c>
      <c r="E138" s="8">
        <v>0</v>
      </c>
      <c r="F138" s="8"/>
      <c r="G138" s="8">
        <v>0</v>
      </c>
      <c r="H138" s="8">
        <v>0</v>
      </c>
    </row>
    <row r="139" spans="1:12" x14ac:dyDescent="0.25">
      <c r="A139" t="s">
        <v>119</v>
      </c>
      <c r="C139" s="1">
        <f>SUM(C136:C138)</f>
        <v>0</v>
      </c>
      <c r="D139" s="1">
        <f t="shared" ref="D139:H139" si="25">SUM(D136:D138)</f>
        <v>7213591</v>
      </c>
      <c r="E139" s="2">
        <f t="shared" si="25"/>
        <v>2360024</v>
      </c>
      <c r="F139" s="2">
        <f t="shared" si="25"/>
        <v>6073516</v>
      </c>
      <c r="G139" s="2">
        <f t="shared" si="25"/>
        <v>6669900</v>
      </c>
      <c r="H139" s="2">
        <f t="shared" si="25"/>
        <v>6147156</v>
      </c>
    </row>
    <row r="141" spans="1:12" ht="15.75" thickBot="1" x14ac:dyDescent="0.3">
      <c r="A141" t="s">
        <v>120</v>
      </c>
      <c r="C141" s="7">
        <f>+C139+C133+C126</f>
        <v>6408707</v>
      </c>
      <c r="D141" s="7">
        <f t="shared" ref="D141:H141" si="26">+D139+D133+D126</f>
        <v>7674256</v>
      </c>
      <c r="E141" s="8">
        <f t="shared" si="26"/>
        <v>2559979</v>
      </c>
      <c r="F141" s="8">
        <f t="shared" si="26"/>
        <v>7356947</v>
      </c>
      <c r="G141" s="8">
        <f t="shared" si="26"/>
        <v>7100300</v>
      </c>
      <c r="H141" s="8">
        <f t="shared" si="26"/>
        <v>6600656</v>
      </c>
    </row>
    <row r="143" spans="1:12" ht="15.75" thickBot="1" x14ac:dyDescent="0.3">
      <c r="A143" t="s">
        <v>121</v>
      </c>
      <c r="C143" s="12">
        <f>+C92-C141</f>
        <v>47221</v>
      </c>
      <c r="D143" s="12">
        <f t="shared" ref="D143:H143" si="27">+D92-D141</f>
        <v>-661316</v>
      </c>
      <c r="E143" s="13">
        <f t="shared" si="27"/>
        <v>1589099</v>
      </c>
      <c r="F143" s="13">
        <f t="shared" si="27"/>
        <v>-261530</v>
      </c>
      <c r="G143" s="13">
        <f t="shared" si="27"/>
        <v>0</v>
      </c>
      <c r="H143" s="13">
        <f t="shared" si="27"/>
        <v>0</v>
      </c>
    </row>
    <row r="144" spans="1:12" ht="15.75" thickTop="1" x14ac:dyDescent="0.25"/>
    <row r="146" spans="10:10" x14ac:dyDescent="0.25">
      <c r="J146" s="10"/>
    </row>
  </sheetData>
  <pageMargins left="0.7" right="0.7" top="0.75" bottom="0.75" header="0.3" footer="0.3"/>
  <pageSetup scale="56" fitToHeight="0" orientation="portrait" r:id="rId1"/>
  <headerFooter>
    <oddHeader>&amp;C&amp;"-,Bold"&amp;14Kearns Metro Township
Approved Budget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Kearns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Marla Howard</dc:creator>
  <cp:lastModifiedBy>Marla Howard</cp:lastModifiedBy>
  <dcterms:created xsi:type="dcterms:W3CDTF">2020-11-17T16:29:09Z</dcterms:created>
  <dcterms:modified xsi:type="dcterms:W3CDTF">2020-11-17T16:31:17Z</dcterms:modified>
</cp:coreProperties>
</file>