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5440" windowHeight="13176" tabRatio="909" firstSheet="3" activeTab="3"/>
  </bookViews>
  <sheets>
    <sheet name="Split Custody (3)" sheetId="21" state="hidden" r:id="rId1"/>
    <sheet name="08 Guidelines Base Support  (3)" sheetId="20" state="hidden" r:id="rId2"/>
    <sheet name="Sole Custody (3)" sheetId="19" state="hidden" r:id="rId3"/>
    <sheet name="Summary Sheet " sheetId="8" r:id="rId4"/>
    <sheet name="Proposal Low Income Table" sheetId="17" state="hidden" r:id="rId5"/>
    <sheet name="08 Guidelines Base Support  (2)" sheetId="16" state="hidden" r:id="rId6"/>
    <sheet name="New Low Income Table (2)" sheetId="15" state="hidden" r:id="rId7"/>
    <sheet name="New Low Income Table" sheetId="1" state="hidden" r:id="rId8"/>
    <sheet name="Low Income table comparisons" sheetId="22" state="hidden" r:id="rId9"/>
    <sheet name="Sheet2" sheetId="23" state="hidden" r:id="rId10"/>
    <sheet name="08 Guidelines Base Support Tab " sheetId="2" state="hidden" r:id="rId11"/>
    <sheet name="Joint Custody (3)" sheetId="14" state="hidden" r:id="rId12"/>
    <sheet name="Mom's present home (2)" sheetId="12" state="hidden" r:id="rId13"/>
    <sheet name="Dad's present home (2)" sheetId="13" state="hidden" r:id="rId14"/>
    <sheet name="Sole Custody (2)" sheetId="9" state="hidden" r:id="rId15"/>
    <sheet name="Joint Custody (2)" sheetId="10" state="hidden" r:id="rId16"/>
    <sheet name="Split Custody (2)" sheetId="11" state="hidden" r:id="rId17"/>
    <sheet name="Monthly Net Income 100% Poverty" sheetId="24" state="hidden" r:id="rId18"/>
    <sheet name="Sole Custody" sheetId="3" state="hidden" r:id="rId19"/>
    <sheet name="Joint Custody" sheetId="7" state="hidden" r:id="rId20"/>
    <sheet name="Split Custody" sheetId="6" state="hidden" r:id="rId21"/>
    <sheet name="Mom's present home" sheetId="4" state="hidden" r:id="rId22"/>
    <sheet name="Dad's present home" sheetId="5" state="hidden" r:id="rId2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1" i="8" l="1"/>
  <c r="B21" i="8"/>
  <c r="D11" i="19" l="1"/>
  <c r="C4" i="8" l="1"/>
  <c r="B12" i="19" l="1"/>
  <c r="C12" i="14" l="1"/>
  <c r="Q10" i="22"/>
  <c r="Q6" i="22"/>
  <c r="Q7" i="22"/>
  <c r="Q8" i="22"/>
  <c r="Q9" i="22"/>
  <c r="Q5" i="22"/>
  <c r="P85" i="17" l="1"/>
  <c r="P86" i="17"/>
  <c r="P87" i="17"/>
  <c r="P88" i="17"/>
  <c r="P89" i="17"/>
  <c r="P90" i="17"/>
  <c r="P91" i="17"/>
  <c r="P92" i="17"/>
  <c r="P93" i="17"/>
  <c r="O85" i="17"/>
  <c r="O86" i="17"/>
  <c r="O87" i="17"/>
  <c r="O88" i="17"/>
  <c r="O89" i="17"/>
  <c r="O90" i="17"/>
  <c r="O91" i="17"/>
  <c r="O92" i="17"/>
  <c r="O93" i="17"/>
  <c r="N85" i="17"/>
  <c r="N86" i="17"/>
  <c r="N87" i="17"/>
  <c r="N88" i="17"/>
  <c r="N89" i="17"/>
  <c r="N90" i="17"/>
  <c r="N91" i="17"/>
  <c r="N92" i="17"/>
  <c r="N93" i="17"/>
  <c r="M85" i="17"/>
  <c r="M86" i="17"/>
  <c r="M87" i="17"/>
  <c r="M88" i="17"/>
  <c r="M89" i="17"/>
  <c r="M90" i="17"/>
  <c r="M91" i="17"/>
  <c r="M92" i="17"/>
  <c r="M93" i="17"/>
  <c r="L85" i="17"/>
  <c r="L86" i="17"/>
  <c r="L87" i="17"/>
  <c r="L88" i="17"/>
  <c r="L89" i="17"/>
  <c r="L90" i="17"/>
  <c r="L91" i="17"/>
  <c r="L92" i="17"/>
  <c r="L93" i="17"/>
  <c r="K86" i="17"/>
  <c r="K87" i="17"/>
  <c r="K88" i="17"/>
  <c r="K89" i="17"/>
  <c r="K90" i="17"/>
  <c r="K91" i="17"/>
  <c r="K92" i="17"/>
  <c r="K93" i="17"/>
  <c r="O75" i="17"/>
  <c r="O76" i="17"/>
  <c r="O77" i="17"/>
  <c r="O78" i="17"/>
  <c r="O79" i="17"/>
  <c r="O80" i="17"/>
  <c r="O81" i="17"/>
  <c r="O82" i="17"/>
  <c r="O83" i="17"/>
  <c r="O84" i="17"/>
  <c r="N65" i="17"/>
  <c r="N66" i="17"/>
  <c r="N67" i="17"/>
  <c r="N68" i="17"/>
  <c r="N69" i="17"/>
  <c r="N70" i="17"/>
  <c r="N71" i="17"/>
  <c r="N72" i="17"/>
  <c r="N73" i="17"/>
  <c r="N74" i="17"/>
  <c r="N75" i="17"/>
  <c r="N76" i="17"/>
  <c r="N77" i="17"/>
  <c r="N78" i="17"/>
  <c r="N79" i="17"/>
  <c r="N80" i="17"/>
  <c r="N81" i="17"/>
  <c r="N82" i="17"/>
  <c r="N83" i="17"/>
  <c r="N84" i="17"/>
  <c r="M56" i="17"/>
  <c r="M57" i="17"/>
  <c r="M58" i="17"/>
  <c r="M59" i="17"/>
  <c r="M60" i="17"/>
  <c r="M61" i="17"/>
  <c r="M62" i="17"/>
  <c r="M63" i="17"/>
  <c r="M64" i="17"/>
  <c r="M65" i="17"/>
  <c r="M66" i="17"/>
  <c r="M67" i="17"/>
  <c r="M68" i="17"/>
  <c r="M69" i="17"/>
  <c r="M70" i="17"/>
  <c r="M71" i="17"/>
  <c r="M72" i="17"/>
  <c r="M73" i="17"/>
  <c r="M74" i="17"/>
  <c r="M75" i="17"/>
  <c r="M76" i="17"/>
  <c r="M77" i="17"/>
  <c r="M78" i="17"/>
  <c r="M79" i="17"/>
  <c r="M80" i="17"/>
  <c r="M81" i="17"/>
  <c r="M82" i="17"/>
  <c r="M83" i="17"/>
  <c r="M84" i="17"/>
  <c r="P84" i="17"/>
  <c r="O74" i="17"/>
  <c r="N64" i="17"/>
  <c r="M55" i="17"/>
  <c r="L46" i="17"/>
  <c r="L47" i="17"/>
  <c r="L48" i="17"/>
  <c r="L49" i="17"/>
  <c r="L50" i="17"/>
  <c r="L51" i="17"/>
  <c r="L52" i="17"/>
  <c r="L53" i="17"/>
  <c r="L54" i="17"/>
  <c r="L55" i="17"/>
  <c r="L56" i="17"/>
  <c r="L57" i="17"/>
  <c r="L58" i="17"/>
  <c r="L59" i="17"/>
  <c r="L60" i="17"/>
  <c r="L61" i="17"/>
  <c r="L62" i="17"/>
  <c r="L63" i="17"/>
  <c r="L64" i="17"/>
  <c r="L65" i="17"/>
  <c r="L66" i="17"/>
  <c r="L67" i="17"/>
  <c r="L68" i="17"/>
  <c r="L69" i="17"/>
  <c r="L70" i="17"/>
  <c r="L71" i="17"/>
  <c r="L72" i="17"/>
  <c r="L73" i="17"/>
  <c r="L74" i="17"/>
  <c r="L75" i="17"/>
  <c r="L76" i="17"/>
  <c r="L77" i="17"/>
  <c r="L78" i="17"/>
  <c r="L79" i="17"/>
  <c r="L80" i="17"/>
  <c r="L81" i="17"/>
  <c r="L82" i="17"/>
  <c r="L83" i="17"/>
  <c r="L84" i="17"/>
  <c r="L45" i="17"/>
  <c r="K27" i="17"/>
  <c r="K28" i="17"/>
  <c r="K29" i="17"/>
  <c r="K30" i="17"/>
  <c r="K31" i="17"/>
  <c r="K32" i="17"/>
  <c r="K33" i="17"/>
  <c r="K34" i="17"/>
  <c r="K35" i="17"/>
  <c r="K36" i="17"/>
  <c r="K37" i="17"/>
  <c r="K38" i="17"/>
  <c r="K39" i="17"/>
  <c r="K40" i="17"/>
  <c r="K41" i="17"/>
  <c r="K42" i="17"/>
  <c r="K43" i="17"/>
  <c r="K44" i="17"/>
  <c r="K45" i="17"/>
  <c r="K46" i="17"/>
  <c r="K47" i="17"/>
  <c r="K48" i="17"/>
  <c r="K49" i="17"/>
  <c r="K50" i="17"/>
  <c r="K51" i="17"/>
  <c r="K52" i="17"/>
  <c r="K53" i="17"/>
  <c r="K54" i="17"/>
  <c r="K55" i="17"/>
  <c r="K56" i="17"/>
  <c r="K57" i="17"/>
  <c r="K58" i="17"/>
  <c r="K59" i="17"/>
  <c r="K60" i="17"/>
  <c r="K61" i="17"/>
  <c r="K62" i="17"/>
  <c r="K63" i="17"/>
  <c r="K64" i="17"/>
  <c r="K65" i="17"/>
  <c r="K66" i="17"/>
  <c r="K67" i="17"/>
  <c r="K68" i="17"/>
  <c r="K69" i="17"/>
  <c r="K70" i="17"/>
  <c r="K71" i="17"/>
  <c r="K72" i="17"/>
  <c r="K73" i="17"/>
  <c r="K74" i="17"/>
  <c r="K75" i="17"/>
  <c r="K76" i="17"/>
  <c r="K77" i="17"/>
  <c r="K78" i="17"/>
  <c r="K79" i="17"/>
  <c r="K80" i="17"/>
  <c r="K81" i="17"/>
  <c r="K82" i="17"/>
  <c r="K83" i="17"/>
  <c r="K84" i="17"/>
  <c r="K85" i="17"/>
  <c r="K26" i="17"/>
  <c r="W27" i="17"/>
  <c r="W28" i="17"/>
  <c r="P28" i="17" s="1"/>
  <c r="W29" i="17"/>
  <c r="P29" i="17" s="1"/>
  <c r="W30" i="17"/>
  <c r="P30" i="17" s="1"/>
  <c r="W31" i="17"/>
  <c r="W32" i="17"/>
  <c r="P32" i="17" s="1"/>
  <c r="W33" i="17"/>
  <c r="P33" i="17" s="1"/>
  <c r="W34" i="17"/>
  <c r="P34" i="17" s="1"/>
  <c r="W35" i="17"/>
  <c r="W36" i="17"/>
  <c r="P36" i="17" s="1"/>
  <c r="W37" i="17"/>
  <c r="P37" i="17" s="1"/>
  <c r="W38" i="17"/>
  <c r="P38" i="17" s="1"/>
  <c r="W39" i="17"/>
  <c r="W40" i="17"/>
  <c r="P40" i="17" s="1"/>
  <c r="W41" i="17"/>
  <c r="P41" i="17" s="1"/>
  <c r="W42" i="17"/>
  <c r="P42" i="17" s="1"/>
  <c r="W43" i="17"/>
  <c r="W44" i="17"/>
  <c r="P44" i="17" s="1"/>
  <c r="W45" i="17"/>
  <c r="P45" i="17" s="1"/>
  <c r="W46" i="17"/>
  <c r="P46" i="17" s="1"/>
  <c r="W47" i="17"/>
  <c r="P47" i="17" s="1"/>
  <c r="W48" i="17"/>
  <c r="P48" i="17" s="1"/>
  <c r="W49" i="17"/>
  <c r="P49" i="17" s="1"/>
  <c r="W50" i="17"/>
  <c r="P50" i="17" s="1"/>
  <c r="W51" i="17"/>
  <c r="W52" i="17"/>
  <c r="P52" i="17" s="1"/>
  <c r="W53" i="17"/>
  <c r="P53" i="17" s="1"/>
  <c r="W54" i="17"/>
  <c r="P54" i="17" s="1"/>
  <c r="W55" i="17"/>
  <c r="P55" i="17" s="1"/>
  <c r="W56" i="17"/>
  <c r="P56" i="17" s="1"/>
  <c r="W57" i="17"/>
  <c r="P57" i="17" s="1"/>
  <c r="W58" i="17"/>
  <c r="P58" i="17" s="1"/>
  <c r="W59" i="17"/>
  <c r="W60" i="17"/>
  <c r="P60" i="17" s="1"/>
  <c r="W61" i="17"/>
  <c r="P61" i="17" s="1"/>
  <c r="W62" i="17"/>
  <c r="P62" i="17" s="1"/>
  <c r="W63" i="17"/>
  <c r="W64" i="17"/>
  <c r="P64" i="17" s="1"/>
  <c r="W65" i="17"/>
  <c r="P65" i="17" s="1"/>
  <c r="W66" i="17"/>
  <c r="P66" i="17" s="1"/>
  <c r="W67" i="17"/>
  <c r="W68" i="17"/>
  <c r="P68" i="17" s="1"/>
  <c r="W69" i="17"/>
  <c r="P69" i="17" s="1"/>
  <c r="W70" i="17"/>
  <c r="P70" i="17" s="1"/>
  <c r="W71" i="17"/>
  <c r="W72" i="17"/>
  <c r="P72" i="17" s="1"/>
  <c r="W73" i="17"/>
  <c r="P73" i="17" s="1"/>
  <c r="W74" i="17"/>
  <c r="P74" i="17" s="1"/>
  <c r="W75" i="17"/>
  <c r="W76" i="17"/>
  <c r="P76" i="17" s="1"/>
  <c r="W77" i="17"/>
  <c r="P77" i="17" s="1"/>
  <c r="W78" i="17"/>
  <c r="P78" i="17" s="1"/>
  <c r="W79" i="17"/>
  <c r="P79" i="17" s="1"/>
  <c r="W80" i="17"/>
  <c r="P80" i="17" s="1"/>
  <c r="W81" i="17"/>
  <c r="P81" i="17" s="1"/>
  <c r="W82" i="17"/>
  <c r="P82" i="17" s="1"/>
  <c r="W83" i="17"/>
  <c r="V27" i="17"/>
  <c r="O27" i="17" s="1"/>
  <c r="V28" i="17"/>
  <c r="O28" i="17" s="1"/>
  <c r="V29" i="17"/>
  <c r="O29" i="17" s="1"/>
  <c r="V30" i="17"/>
  <c r="O30" i="17" s="1"/>
  <c r="V31" i="17"/>
  <c r="O31" i="17" s="1"/>
  <c r="V32" i="17"/>
  <c r="O32" i="17" s="1"/>
  <c r="V33" i="17"/>
  <c r="O33" i="17" s="1"/>
  <c r="V34" i="17"/>
  <c r="O34" i="17" s="1"/>
  <c r="V35" i="17"/>
  <c r="O35" i="17" s="1"/>
  <c r="V36" i="17"/>
  <c r="O36" i="17" s="1"/>
  <c r="V37" i="17"/>
  <c r="O37" i="17" s="1"/>
  <c r="V38" i="17"/>
  <c r="O38" i="17" s="1"/>
  <c r="V39" i="17"/>
  <c r="O39" i="17" s="1"/>
  <c r="V40" i="17"/>
  <c r="V41" i="17"/>
  <c r="O41" i="17" s="1"/>
  <c r="V42" i="17"/>
  <c r="O42" i="17" s="1"/>
  <c r="V43" i="17"/>
  <c r="O43" i="17" s="1"/>
  <c r="V44" i="17"/>
  <c r="O44" i="17" s="1"/>
  <c r="V45" i="17"/>
  <c r="O45" i="17" s="1"/>
  <c r="V46" i="17"/>
  <c r="O46" i="17" s="1"/>
  <c r="V47" i="17"/>
  <c r="O47" i="17" s="1"/>
  <c r="V48" i="17"/>
  <c r="O48" i="17" s="1"/>
  <c r="V49" i="17"/>
  <c r="O49" i="17" s="1"/>
  <c r="V50" i="17"/>
  <c r="O50" i="17" s="1"/>
  <c r="V51" i="17"/>
  <c r="O51" i="17" s="1"/>
  <c r="V52" i="17"/>
  <c r="O52" i="17" s="1"/>
  <c r="V53" i="17"/>
  <c r="O53" i="17" s="1"/>
  <c r="V54" i="17"/>
  <c r="O54" i="17" s="1"/>
  <c r="V55" i="17"/>
  <c r="O55" i="17" s="1"/>
  <c r="V56" i="17"/>
  <c r="O56" i="17" s="1"/>
  <c r="V57" i="17"/>
  <c r="O57" i="17" s="1"/>
  <c r="V58" i="17"/>
  <c r="O58" i="17" s="1"/>
  <c r="V59" i="17"/>
  <c r="O59" i="17" s="1"/>
  <c r="V60" i="17"/>
  <c r="O60" i="17" s="1"/>
  <c r="V61" i="17"/>
  <c r="O61" i="17" s="1"/>
  <c r="V62" i="17"/>
  <c r="O62" i="17" s="1"/>
  <c r="V63" i="17"/>
  <c r="O63" i="17" s="1"/>
  <c r="V64" i="17"/>
  <c r="O64" i="17" s="1"/>
  <c r="V65" i="17"/>
  <c r="O65" i="17" s="1"/>
  <c r="V66" i="17"/>
  <c r="O66" i="17" s="1"/>
  <c r="V67" i="17"/>
  <c r="O67" i="17" s="1"/>
  <c r="V68" i="17"/>
  <c r="O68" i="17" s="1"/>
  <c r="V69" i="17"/>
  <c r="O69" i="17" s="1"/>
  <c r="V70" i="17"/>
  <c r="O70" i="17" s="1"/>
  <c r="V71" i="17"/>
  <c r="O71" i="17" s="1"/>
  <c r="V72" i="17"/>
  <c r="O72" i="17" s="1"/>
  <c r="V73" i="17"/>
  <c r="O73" i="17" s="1"/>
  <c r="V74" i="17"/>
  <c r="V75" i="17"/>
  <c r="V76" i="17"/>
  <c r="V77" i="17"/>
  <c r="V78" i="17"/>
  <c r="V79" i="17"/>
  <c r="V80" i="17"/>
  <c r="V81" i="17"/>
  <c r="V82" i="17"/>
  <c r="V83" i="17"/>
  <c r="U27" i="17"/>
  <c r="N27" i="17" s="1"/>
  <c r="U28" i="17"/>
  <c r="N28" i="17" s="1"/>
  <c r="U29" i="17"/>
  <c r="U30" i="17"/>
  <c r="U31" i="17"/>
  <c r="N31" i="17" s="1"/>
  <c r="U32" i="17"/>
  <c r="N32" i="17" s="1"/>
  <c r="U33" i="17"/>
  <c r="U34" i="17"/>
  <c r="N34" i="17" s="1"/>
  <c r="U35" i="17"/>
  <c r="N35" i="17" s="1"/>
  <c r="U36" i="17"/>
  <c r="N36" i="17" s="1"/>
  <c r="U37" i="17"/>
  <c r="U38" i="17"/>
  <c r="N38" i="17" s="1"/>
  <c r="U39" i="17"/>
  <c r="N39" i="17" s="1"/>
  <c r="U40" i="17"/>
  <c r="N40" i="17" s="1"/>
  <c r="U41" i="17"/>
  <c r="N41" i="17" s="1"/>
  <c r="U42" i="17"/>
  <c r="N42" i="17" s="1"/>
  <c r="U43" i="17"/>
  <c r="N43" i="17" s="1"/>
  <c r="U44" i="17"/>
  <c r="N44" i="17" s="1"/>
  <c r="U45" i="17"/>
  <c r="N45" i="17" s="1"/>
  <c r="U46" i="17"/>
  <c r="N46" i="17" s="1"/>
  <c r="U47" i="17"/>
  <c r="N47" i="17" s="1"/>
  <c r="U48" i="17"/>
  <c r="N48" i="17" s="1"/>
  <c r="U49" i="17"/>
  <c r="N49" i="17" s="1"/>
  <c r="U50" i="17"/>
  <c r="N50" i="17" s="1"/>
  <c r="U51" i="17"/>
  <c r="N51" i="17" s="1"/>
  <c r="U52" i="17"/>
  <c r="N52" i="17" s="1"/>
  <c r="U53" i="17"/>
  <c r="N53" i="17" s="1"/>
  <c r="U54" i="17"/>
  <c r="N54" i="17" s="1"/>
  <c r="U55" i="17"/>
  <c r="N55" i="17" s="1"/>
  <c r="U56" i="17"/>
  <c r="N56" i="17" s="1"/>
  <c r="U57" i="17"/>
  <c r="U58" i="17"/>
  <c r="N58" i="17" s="1"/>
  <c r="U59" i="17"/>
  <c r="N59" i="17" s="1"/>
  <c r="U60" i="17"/>
  <c r="N60" i="17" s="1"/>
  <c r="U61" i="17"/>
  <c r="N61" i="17" s="1"/>
  <c r="U62" i="17"/>
  <c r="N62" i="17" s="1"/>
  <c r="U63" i="17"/>
  <c r="N63" i="17" s="1"/>
  <c r="U64" i="17"/>
  <c r="U65" i="17"/>
  <c r="U66" i="17"/>
  <c r="U67" i="17"/>
  <c r="U68" i="17"/>
  <c r="U69" i="17"/>
  <c r="U70" i="17"/>
  <c r="U71" i="17"/>
  <c r="U72" i="17"/>
  <c r="U73" i="17"/>
  <c r="U74" i="17"/>
  <c r="U75" i="17"/>
  <c r="U76" i="17"/>
  <c r="U77" i="17"/>
  <c r="U78" i="17"/>
  <c r="U79" i="17"/>
  <c r="U80" i="17"/>
  <c r="U81" i="17"/>
  <c r="U82" i="17"/>
  <c r="U83" i="17"/>
  <c r="T27" i="17"/>
  <c r="M27" i="17" s="1"/>
  <c r="T28" i="17"/>
  <c r="M28" i="17" s="1"/>
  <c r="T29" i="17"/>
  <c r="M29" i="17" s="1"/>
  <c r="T30" i="17"/>
  <c r="M30" i="17" s="1"/>
  <c r="T31" i="17"/>
  <c r="M31" i="17" s="1"/>
  <c r="T32" i="17"/>
  <c r="M32" i="17" s="1"/>
  <c r="T33" i="17"/>
  <c r="T34" i="17"/>
  <c r="T35" i="17"/>
  <c r="T36" i="17"/>
  <c r="M36" i="17" s="1"/>
  <c r="T37" i="17"/>
  <c r="M37" i="17" s="1"/>
  <c r="T38" i="17"/>
  <c r="M38" i="17" s="1"/>
  <c r="T39" i="17"/>
  <c r="M39" i="17" s="1"/>
  <c r="T40" i="17"/>
  <c r="M40" i="17" s="1"/>
  <c r="T41" i="17"/>
  <c r="M41" i="17" s="1"/>
  <c r="T42" i="17"/>
  <c r="M42" i="17" s="1"/>
  <c r="T43" i="17"/>
  <c r="T44" i="17"/>
  <c r="M44" i="17" s="1"/>
  <c r="T45" i="17"/>
  <c r="M45" i="17" s="1"/>
  <c r="T46" i="17"/>
  <c r="M46" i="17" s="1"/>
  <c r="T47" i="17"/>
  <c r="M47" i="17" s="1"/>
  <c r="T48" i="17"/>
  <c r="M48" i="17" s="1"/>
  <c r="T49" i="17"/>
  <c r="T50" i="17"/>
  <c r="T51" i="17"/>
  <c r="T52" i="17"/>
  <c r="M52" i="17" s="1"/>
  <c r="T53" i="17"/>
  <c r="M53" i="17" s="1"/>
  <c r="T54" i="17"/>
  <c r="M54" i="17" s="1"/>
  <c r="T55" i="17"/>
  <c r="T56" i="17"/>
  <c r="T57" i="17"/>
  <c r="T58" i="17"/>
  <c r="T59" i="17"/>
  <c r="T60" i="17"/>
  <c r="T61" i="17"/>
  <c r="T62" i="17"/>
  <c r="T63" i="17"/>
  <c r="T64" i="17"/>
  <c r="T65" i="17"/>
  <c r="T66" i="17"/>
  <c r="T67" i="17"/>
  <c r="T68" i="17"/>
  <c r="T69" i="17"/>
  <c r="T70" i="17"/>
  <c r="T71" i="17"/>
  <c r="T72" i="17"/>
  <c r="T73" i="17"/>
  <c r="T74" i="17"/>
  <c r="T75" i="17"/>
  <c r="T76" i="17"/>
  <c r="T77" i="17"/>
  <c r="T78" i="17"/>
  <c r="T79" i="17"/>
  <c r="T80" i="17"/>
  <c r="T81" i="17"/>
  <c r="T82" i="17"/>
  <c r="T83" i="17"/>
  <c r="P31" i="17"/>
  <c r="P35" i="17"/>
  <c r="P39" i="17"/>
  <c r="P43" i="17"/>
  <c r="P51" i="17"/>
  <c r="P59" i="17"/>
  <c r="P63" i="17"/>
  <c r="P67" i="17"/>
  <c r="P71" i="17"/>
  <c r="P75" i="17"/>
  <c r="P83" i="17"/>
  <c r="O40" i="17"/>
  <c r="N29" i="17"/>
  <c r="N30" i="17"/>
  <c r="N33" i="17"/>
  <c r="N37" i="17"/>
  <c r="N57" i="17"/>
  <c r="M33" i="17"/>
  <c r="M34" i="17"/>
  <c r="M35" i="17"/>
  <c r="M43" i="17"/>
  <c r="M49" i="17"/>
  <c r="M50" i="17"/>
  <c r="M51" i="17"/>
  <c r="P27" i="17"/>
  <c r="S27" i="17"/>
  <c r="L27" i="17" s="1"/>
  <c r="S28" i="17"/>
  <c r="L28" i="17" s="1"/>
  <c r="S29" i="17"/>
  <c r="L29" i="17" s="1"/>
  <c r="S30" i="17"/>
  <c r="L30" i="17" s="1"/>
  <c r="S31" i="17"/>
  <c r="L31" i="17" s="1"/>
  <c r="S32" i="17"/>
  <c r="L32" i="17" s="1"/>
  <c r="S33" i="17"/>
  <c r="L33" i="17" s="1"/>
  <c r="S34" i="17"/>
  <c r="L34" i="17" s="1"/>
  <c r="S35" i="17"/>
  <c r="L35" i="17" s="1"/>
  <c r="S36" i="17"/>
  <c r="L36" i="17" s="1"/>
  <c r="S37" i="17"/>
  <c r="L37" i="17" s="1"/>
  <c r="S38" i="17"/>
  <c r="L38" i="17" s="1"/>
  <c r="S39" i="17"/>
  <c r="L39" i="17" s="1"/>
  <c r="S40" i="17"/>
  <c r="L40" i="17" s="1"/>
  <c r="S41" i="17"/>
  <c r="L41" i="17" s="1"/>
  <c r="S42" i="17"/>
  <c r="L42" i="17" s="1"/>
  <c r="S43" i="17"/>
  <c r="L43" i="17" s="1"/>
  <c r="S44" i="17"/>
  <c r="L44" i="17" s="1"/>
  <c r="S45" i="17"/>
  <c r="S46" i="17"/>
  <c r="S47" i="17"/>
  <c r="S48" i="17"/>
  <c r="S49" i="17"/>
  <c r="S50" i="17"/>
  <c r="S51" i="17"/>
  <c r="S52" i="17"/>
  <c r="S53" i="17"/>
  <c r="S54" i="17"/>
  <c r="S55" i="17"/>
  <c r="S56" i="17"/>
  <c r="S57" i="17"/>
  <c r="S58" i="17"/>
  <c r="S59" i="17"/>
  <c r="S60" i="17"/>
  <c r="S61" i="17"/>
  <c r="S62" i="17"/>
  <c r="S63" i="17"/>
  <c r="S64" i="17"/>
  <c r="S65" i="17"/>
  <c r="S66" i="17"/>
  <c r="S67" i="17"/>
  <c r="S68" i="17"/>
  <c r="S69" i="17"/>
  <c r="S70" i="17"/>
  <c r="S71" i="17"/>
  <c r="S72" i="17"/>
  <c r="S73" i="17"/>
  <c r="S74" i="17"/>
  <c r="S75" i="17"/>
  <c r="S76" i="17"/>
  <c r="S77" i="17"/>
  <c r="S78" i="17"/>
  <c r="S79" i="17"/>
  <c r="S80" i="17"/>
  <c r="S81" i="17"/>
  <c r="S82" i="17"/>
  <c r="S83" i="17"/>
  <c r="R27" i="17"/>
  <c r="R28" i="17"/>
  <c r="R29" i="17"/>
  <c r="R30" i="17"/>
  <c r="R31" i="17"/>
  <c r="R32" i="17"/>
  <c r="R33" i="17"/>
  <c r="R34" i="17"/>
  <c r="R35" i="17"/>
  <c r="R36" i="17"/>
  <c r="R37" i="17"/>
  <c r="R38" i="17"/>
  <c r="R39" i="17"/>
  <c r="R40" i="17"/>
  <c r="R41" i="17"/>
  <c r="R42" i="17"/>
  <c r="R43" i="17"/>
  <c r="R44" i="17"/>
  <c r="R45" i="17"/>
  <c r="R46" i="17"/>
  <c r="R47" i="17"/>
  <c r="R48" i="17"/>
  <c r="R49" i="17"/>
  <c r="R50" i="17"/>
  <c r="R51" i="17"/>
  <c r="R52" i="17"/>
  <c r="R53" i="17"/>
  <c r="R54" i="17"/>
  <c r="R55" i="17"/>
  <c r="R56" i="17"/>
  <c r="R57" i="17"/>
  <c r="R58" i="17"/>
  <c r="R59" i="17"/>
  <c r="R60" i="17"/>
  <c r="R61" i="17"/>
  <c r="R62" i="17"/>
  <c r="R63" i="17"/>
  <c r="R64" i="17"/>
  <c r="R65" i="17"/>
  <c r="R66" i="17"/>
  <c r="R67" i="17"/>
  <c r="R68" i="17"/>
  <c r="R69" i="17"/>
  <c r="R70" i="17"/>
  <c r="R71" i="17"/>
  <c r="R72" i="17"/>
  <c r="R73" i="17"/>
  <c r="R74" i="17"/>
  <c r="R75" i="17"/>
  <c r="R76" i="17"/>
  <c r="R77" i="17"/>
  <c r="R78" i="17"/>
  <c r="R79" i="17"/>
  <c r="R80" i="17"/>
  <c r="R81" i="17"/>
  <c r="R82" i="17"/>
  <c r="R83" i="17"/>
  <c r="R26" i="17"/>
  <c r="S26" i="17"/>
  <c r="L26" i="17" s="1"/>
  <c r="T26" i="17"/>
  <c r="M26" i="17" s="1"/>
  <c r="U26" i="17"/>
  <c r="N26" i="17" s="1"/>
  <c r="V26" i="17"/>
  <c r="O26" i="17" s="1"/>
  <c r="W26" i="17"/>
  <c r="P26" i="17" s="1"/>
  <c r="R25" i="17"/>
  <c r="K25" i="17" s="1"/>
  <c r="S25" i="17"/>
  <c r="L25" i="17" s="1"/>
  <c r="T25" i="17"/>
  <c r="M25" i="17" s="1"/>
  <c r="U25" i="17"/>
  <c r="N25" i="17" s="1"/>
  <c r="V25" i="17"/>
  <c r="O25" i="17" s="1"/>
  <c r="W25" i="17"/>
  <c r="P25" i="17" s="1"/>
  <c r="R24" i="17"/>
  <c r="K24" i="17" s="1"/>
  <c r="S24" i="17"/>
  <c r="L24" i="17" s="1"/>
  <c r="T24" i="17"/>
  <c r="M24" i="17" s="1"/>
  <c r="U24" i="17"/>
  <c r="N24" i="17" s="1"/>
  <c r="V24" i="17"/>
  <c r="O24" i="17" s="1"/>
  <c r="W24" i="17"/>
  <c r="P24" i="17" s="1"/>
  <c r="R23" i="17"/>
  <c r="K23" i="17" s="1"/>
  <c r="S23" i="17"/>
  <c r="L23" i="17" s="1"/>
  <c r="T23" i="17"/>
  <c r="M23" i="17" s="1"/>
  <c r="U23" i="17"/>
  <c r="N23" i="17" s="1"/>
  <c r="V23" i="17"/>
  <c r="O23" i="17" s="1"/>
  <c r="W23" i="17"/>
  <c r="P23" i="17" s="1"/>
  <c r="R22" i="17"/>
  <c r="K22" i="17" s="1"/>
  <c r="S22" i="17"/>
  <c r="L22" i="17" s="1"/>
  <c r="T22" i="17"/>
  <c r="M22" i="17" s="1"/>
  <c r="U22" i="17"/>
  <c r="N22" i="17" s="1"/>
  <c r="V22" i="17"/>
  <c r="O22" i="17" s="1"/>
  <c r="W22" i="17"/>
  <c r="P22" i="17" s="1"/>
  <c r="R21" i="17"/>
  <c r="K21" i="17"/>
  <c r="S21" i="17"/>
  <c r="L21" i="17" s="1"/>
  <c r="T21" i="17"/>
  <c r="M21" i="17" s="1"/>
  <c r="U21" i="17"/>
  <c r="N21" i="17" s="1"/>
  <c r="V21" i="17"/>
  <c r="O21" i="17" s="1"/>
  <c r="W21" i="17"/>
  <c r="P21" i="17" s="1"/>
  <c r="R20" i="17"/>
  <c r="K20" i="17" s="1"/>
  <c r="S20" i="17"/>
  <c r="L20" i="17" s="1"/>
  <c r="T20" i="17"/>
  <c r="M20" i="17" s="1"/>
  <c r="U20" i="17"/>
  <c r="N20" i="17" s="1"/>
  <c r="V20" i="17"/>
  <c r="O20" i="17" s="1"/>
  <c r="W20" i="17"/>
  <c r="P20" i="17" s="1"/>
  <c r="R19" i="17"/>
  <c r="K19" i="17" s="1"/>
  <c r="S19" i="17"/>
  <c r="L19" i="17" s="1"/>
  <c r="T19" i="17"/>
  <c r="M19" i="17" s="1"/>
  <c r="U19" i="17"/>
  <c r="N19" i="17" s="1"/>
  <c r="V19" i="17"/>
  <c r="O19" i="17" s="1"/>
  <c r="W19" i="17"/>
  <c r="P19" i="17" s="1"/>
  <c r="R18" i="17"/>
  <c r="K18" i="17" s="1"/>
  <c r="S18" i="17"/>
  <c r="L18" i="17" s="1"/>
  <c r="T18" i="17"/>
  <c r="M18" i="17" s="1"/>
  <c r="U18" i="17"/>
  <c r="N18" i="17" s="1"/>
  <c r="V18" i="17"/>
  <c r="O18" i="17" s="1"/>
  <c r="W18" i="17"/>
  <c r="P18" i="17" s="1"/>
  <c r="R17" i="17"/>
  <c r="K17" i="17" s="1"/>
  <c r="S17" i="17"/>
  <c r="L17" i="17" s="1"/>
  <c r="T17" i="17"/>
  <c r="M17" i="17" s="1"/>
  <c r="U17" i="17"/>
  <c r="N17" i="17" s="1"/>
  <c r="V17" i="17"/>
  <c r="O17" i="17" s="1"/>
  <c r="W17" i="17"/>
  <c r="P17" i="17" s="1"/>
  <c r="R16" i="17"/>
  <c r="K16" i="17" s="1"/>
  <c r="S16" i="17"/>
  <c r="L16" i="17" s="1"/>
  <c r="T16" i="17"/>
  <c r="M16" i="17" s="1"/>
  <c r="U16" i="17"/>
  <c r="N16" i="17" s="1"/>
  <c r="V16" i="17"/>
  <c r="O16" i="17" s="1"/>
  <c r="W16" i="17"/>
  <c r="P16" i="17" s="1"/>
  <c r="R15" i="17"/>
  <c r="K15" i="17"/>
  <c r="S15" i="17"/>
  <c r="L15" i="17" s="1"/>
  <c r="T15" i="17"/>
  <c r="M15" i="17" s="1"/>
  <c r="U15" i="17"/>
  <c r="N15" i="17" s="1"/>
  <c r="V15" i="17"/>
  <c r="O15" i="17" s="1"/>
  <c r="W15" i="17"/>
  <c r="P15" i="17" s="1"/>
  <c r="R14" i="17"/>
  <c r="K14" i="17" s="1"/>
  <c r="S14" i="17"/>
  <c r="L14" i="17" s="1"/>
  <c r="T14" i="17"/>
  <c r="M14" i="17" s="1"/>
  <c r="U14" i="17"/>
  <c r="N14" i="17" s="1"/>
  <c r="V14" i="17"/>
  <c r="O14" i="17" s="1"/>
  <c r="W14" i="17"/>
  <c r="P14" i="17" s="1"/>
  <c r="R13" i="17"/>
  <c r="K13" i="17" s="1"/>
  <c r="S13" i="17"/>
  <c r="L13" i="17" s="1"/>
  <c r="T13" i="17"/>
  <c r="M13" i="17" s="1"/>
  <c r="U13" i="17"/>
  <c r="N13" i="17" s="1"/>
  <c r="V13" i="17"/>
  <c r="O13" i="17" s="1"/>
  <c r="W13" i="17"/>
  <c r="P13" i="17" s="1"/>
  <c r="R12" i="17"/>
  <c r="K12" i="17" s="1"/>
  <c r="S12" i="17"/>
  <c r="L12" i="17" s="1"/>
  <c r="T12" i="17"/>
  <c r="M12" i="17" s="1"/>
  <c r="U12" i="17"/>
  <c r="N12" i="17" s="1"/>
  <c r="V12" i="17"/>
  <c r="O12" i="17" s="1"/>
  <c r="W12" i="17"/>
  <c r="P12" i="17" s="1"/>
  <c r="W6" i="17" l="1"/>
  <c r="P6" i="17" s="1"/>
  <c r="W7" i="17"/>
  <c r="P7" i="17" s="1"/>
  <c r="W8" i="17"/>
  <c r="P8" i="17" s="1"/>
  <c r="W9" i="17"/>
  <c r="P9" i="17" s="1"/>
  <c r="W10" i="17"/>
  <c r="P10" i="17" s="1"/>
  <c r="W11" i="17"/>
  <c r="P11" i="17" s="1"/>
  <c r="V6" i="17"/>
  <c r="O6" i="17" s="1"/>
  <c r="V7" i="17"/>
  <c r="O7" i="17" s="1"/>
  <c r="V8" i="17"/>
  <c r="O8" i="17" s="1"/>
  <c r="V9" i="17"/>
  <c r="O9" i="17" s="1"/>
  <c r="V10" i="17"/>
  <c r="O10" i="17" s="1"/>
  <c r="V11" i="17"/>
  <c r="O11" i="17" s="1"/>
  <c r="U6" i="17"/>
  <c r="N6" i="17" s="1"/>
  <c r="U7" i="17"/>
  <c r="N7" i="17" s="1"/>
  <c r="U8" i="17"/>
  <c r="N8" i="17" s="1"/>
  <c r="U9" i="17"/>
  <c r="N9" i="17" s="1"/>
  <c r="U10" i="17"/>
  <c r="N10" i="17" s="1"/>
  <c r="U11" i="17"/>
  <c r="N11" i="17" s="1"/>
  <c r="T6" i="17"/>
  <c r="M6" i="17" s="1"/>
  <c r="T7" i="17"/>
  <c r="M7" i="17" s="1"/>
  <c r="T8" i="17"/>
  <c r="M8" i="17" s="1"/>
  <c r="T9" i="17"/>
  <c r="M9" i="17" s="1"/>
  <c r="T10" i="17"/>
  <c r="M10" i="17" s="1"/>
  <c r="T11" i="17"/>
  <c r="M11" i="17" s="1"/>
  <c r="S6" i="17"/>
  <c r="L6" i="17" s="1"/>
  <c r="S7" i="17"/>
  <c r="L7" i="17" s="1"/>
  <c r="S8" i="17"/>
  <c r="L8" i="17" s="1"/>
  <c r="S9" i="17"/>
  <c r="L9" i="17" s="1"/>
  <c r="S10" i="17"/>
  <c r="L10" i="17" s="1"/>
  <c r="S11" i="17"/>
  <c r="L11" i="17" s="1"/>
  <c r="W5" i="17"/>
  <c r="P5" i="17" s="1"/>
  <c r="V5" i="17"/>
  <c r="O5" i="17" s="1"/>
  <c r="U5" i="17"/>
  <c r="N5" i="17" s="1"/>
  <c r="T5" i="17"/>
  <c r="M5" i="17" s="1"/>
  <c r="S5" i="17"/>
  <c r="L5" i="17" s="1"/>
  <c r="R11" i="17"/>
  <c r="K11" i="17" s="1"/>
  <c r="R8" i="17"/>
  <c r="K8" i="17" s="1"/>
  <c r="R9" i="17"/>
  <c r="K9" i="17" s="1"/>
  <c r="R7" i="17"/>
  <c r="K7" i="17" s="1"/>
  <c r="R6" i="17"/>
  <c r="K6" i="17" s="1"/>
  <c r="R5" i="17"/>
  <c r="K5" i="17" s="1"/>
  <c r="R10" i="17"/>
  <c r="K10" i="17" s="1"/>
  <c r="P4" i="17" l="1"/>
  <c r="O4" i="17"/>
  <c r="N4" i="17"/>
  <c r="M4" i="17"/>
  <c r="L4" i="17"/>
  <c r="K4" i="17"/>
  <c r="B19" i="8" l="1"/>
  <c r="C11" i="21"/>
  <c r="C15" i="21"/>
  <c r="B15" i="21"/>
  <c r="C14" i="21"/>
  <c r="B14" i="21"/>
  <c r="C13" i="21"/>
  <c r="B13" i="21"/>
  <c r="B11" i="21"/>
  <c r="C14" i="19"/>
  <c r="B14" i="19"/>
  <c r="C13" i="19"/>
  <c r="B13" i="19"/>
  <c r="C12" i="19"/>
  <c r="D11" i="21" l="1"/>
  <c r="B12" i="21" s="1"/>
  <c r="C12" i="21" l="1"/>
  <c r="W17" i="16" l="1"/>
  <c r="W18" i="16"/>
  <c r="W19" i="16"/>
  <c r="W20" i="16"/>
  <c r="W21" i="16"/>
  <c r="W22" i="16"/>
  <c r="W23" i="16"/>
  <c r="W24" i="16"/>
  <c r="W25" i="16"/>
  <c r="W26" i="16"/>
  <c r="W27" i="16"/>
  <c r="W28" i="16"/>
  <c r="W29" i="16"/>
  <c r="W30" i="16"/>
  <c r="W31" i="16"/>
  <c r="W32" i="16"/>
  <c r="W33" i="16"/>
  <c r="V17" i="16"/>
  <c r="V18" i="16"/>
  <c r="V19" i="16"/>
  <c r="V20" i="16"/>
  <c r="V21" i="16"/>
  <c r="V22" i="16"/>
  <c r="V23" i="16"/>
  <c r="V24" i="16"/>
  <c r="V25" i="16"/>
  <c r="V26" i="16"/>
  <c r="V27" i="16"/>
  <c r="V28" i="16"/>
  <c r="V29" i="16"/>
  <c r="V30" i="16"/>
  <c r="V31" i="16"/>
  <c r="U17" i="16"/>
  <c r="U18" i="16"/>
  <c r="U19" i="16"/>
  <c r="U20" i="16"/>
  <c r="U21" i="16"/>
  <c r="U22" i="16"/>
  <c r="U23" i="16"/>
  <c r="U24" i="16"/>
  <c r="U25" i="16"/>
  <c r="U26" i="16"/>
  <c r="U27" i="16"/>
  <c r="U28" i="16"/>
  <c r="U29" i="16"/>
  <c r="T17" i="16"/>
  <c r="T18" i="16"/>
  <c r="T19" i="16"/>
  <c r="T20" i="16"/>
  <c r="T21" i="16"/>
  <c r="T22" i="16"/>
  <c r="T23" i="16"/>
  <c r="T24" i="16"/>
  <c r="T25" i="16"/>
  <c r="T26" i="16"/>
  <c r="T27" i="16"/>
  <c r="S17" i="16"/>
  <c r="S18" i="16"/>
  <c r="S19" i="16"/>
  <c r="S20" i="16"/>
  <c r="S21" i="16"/>
  <c r="S22" i="16"/>
  <c r="S23" i="16"/>
  <c r="S24" i="16"/>
  <c r="S25" i="16"/>
  <c r="R18" i="16"/>
  <c r="R19" i="16"/>
  <c r="R20" i="16"/>
  <c r="R21" i="16"/>
  <c r="R17" i="16"/>
  <c r="P4" i="16"/>
  <c r="P5" i="16"/>
  <c r="P6" i="16"/>
  <c r="P7" i="16"/>
  <c r="P8" i="16"/>
  <c r="P9" i="16"/>
  <c r="P10" i="16"/>
  <c r="P11" i="16"/>
  <c r="P12" i="16"/>
  <c r="P13" i="16"/>
  <c r="P14" i="16"/>
  <c r="P15" i="16"/>
  <c r="P16" i="16"/>
  <c r="P17" i="16"/>
  <c r="P18" i="16"/>
  <c r="P19" i="16"/>
  <c r="P20" i="16"/>
  <c r="P21" i="16"/>
  <c r="P22" i="16"/>
  <c r="P23" i="16"/>
  <c r="P24" i="16"/>
  <c r="P25" i="16"/>
  <c r="P26" i="16"/>
  <c r="P27" i="16"/>
  <c r="P28" i="16"/>
  <c r="P29" i="16"/>
  <c r="P30" i="16"/>
  <c r="P31" i="16"/>
  <c r="P32" i="16"/>
  <c r="P33" i="16"/>
  <c r="P34" i="16"/>
  <c r="P35" i="16"/>
  <c r="P36" i="16"/>
  <c r="P37" i="16"/>
  <c r="P38" i="16"/>
  <c r="P39" i="16"/>
  <c r="P40" i="16"/>
  <c r="O4" i="16"/>
  <c r="O5" i="16"/>
  <c r="O6" i="16"/>
  <c r="O7" i="16"/>
  <c r="O8" i="16"/>
  <c r="O9" i="16"/>
  <c r="O10" i="16"/>
  <c r="O11" i="16"/>
  <c r="O12" i="16"/>
  <c r="O13" i="16"/>
  <c r="O14" i="16"/>
  <c r="O15" i="16"/>
  <c r="O16" i="16"/>
  <c r="O17" i="16"/>
  <c r="O18" i="16"/>
  <c r="O19" i="16"/>
  <c r="O20" i="16"/>
  <c r="O21" i="16"/>
  <c r="O22" i="16"/>
  <c r="O23" i="16"/>
  <c r="O24" i="16"/>
  <c r="O25" i="16"/>
  <c r="O26" i="16"/>
  <c r="O27" i="16"/>
  <c r="O28" i="16"/>
  <c r="O29" i="16"/>
  <c r="O30" i="16"/>
  <c r="O31" i="16"/>
  <c r="O32" i="16"/>
  <c r="O33" i="16"/>
  <c r="O34" i="16"/>
  <c r="O35" i="16"/>
  <c r="O36" i="16"/>
  <c r="O37" i="16"/>
  <c r="O38" i="16"/>
  <c r="O39" i="16"/>
  <c r="O40" i="16"/>
  <c r="N4" i="16"/>
  <c r="N5" i="16"/>
  <c r="N6" i="16"/>
  <c r="N7" i="16"/>
  <c r="N8" i="16"/>
  <c r="N9" i="16"/>
  <c r="N10" i="16"/>
  <c r="N11" i="16"/>
  <c r="N12" i="16"/>
  <c r="N13" i="16"/>
  <c r="N14" i="16"/>
  <c r="N15" i="16"/>
  <c r="N16" i="16"/>
  <c r="N17" i="16"/>
  <c r="N18" i="16"/>
  <c r="N19" i="16"/>
  <c r="N20" i="16"/>
  <c r="N21" i="16"/>
  <c r="N22" i="16"/>
  <c r="N23" i="16"/>
  <c r="N24" i="16"/>
  <c r="N25" i="16"/>
  <c r="N26" i="16"/>
  <c r="N27" i="16"/>
  <c r="N28" i="16"/>
  <c r="N29" i="16"/>
  <c r="N30" i="16"/>
  <c r="N31" i="16"/>
  <c r="N32" i="16"/>
  <c r="N33" i="16"/>
  <c r="N34" i="16"/>
  <c r="N35" i="16"/>
  <c r="N36" i="16"/>
  <c r="N37" i="16"/>
  <c r="N38" i="16"/>
  <c r="N39" i="16"/>
  <c r="N40" i="16"/>
  <c r="M4" i="16"/>
  <c r="M5" i="16"/>
  <c r="M6" i="16"/>
  <c r="M7" i="16"/>
  <c r="M8" i="16"/>
  <c r="M9" i="16"/>
  <c r="M10" i="16"/>
  <c r="M11" i="16"/>
  <c r="M12" i="16"/>
  <c r="M13" i="16"/>
  <c r="M14" i="16"/>
  <c r="M15" i="16"/>
  <c r="M16" i="16"/>
  <c r="M17" i="16"/>
  <c r="M18" i="16"/>
  <c r="M19" i="16"/>
  <c r="M20" i="16"/>
  <c r="M21" i="16"/>
  <c r="M22" i="16"/>
  <c r="M23" i="16"/>
  <c r="M24" i="16"/>
  <c r="M25" i="16"/>
  <c r="M26" i="16"/>
  <c r="M27" i="16"/>
  <c r="M28" i="16"/>
  <c r="M29" i="16"/>
  <c r="M30" i="16"/>
  <c r="M31" i="16"/>
  <c r="M32" i="16"/>
  <c r="M33" i="16"/>
  <c r="M34" i="16"/>
  <c r="M35" i="16"/>
  <c r="M36" i="16"/>
  <c r="M37" i="16"/>
  <c r="M38" i="16"/>
  <c r="M39" i="16"/>
  <c r="M40" i="16"/>
  <c r="L4" i="16"/>
  <c r="L5" i="16"/>
  <c r="L6" i="16"/>
  <c r="L7" i="16"/>
  <c r="L8" i="16"/>
  <c r="L9" i="16"/>
  <c r="L10" i="16"/>
  <c r="L11" i="16"/>
  <c r="L12" i="16"/>
  <c r="L13" i="16"/>
  <c r="L14" i="16"/>
  <c r="L15" i="16"/>
  <c r="L16" i="16"/>
  <c r="L17" i="16"/>
  <c r="L18" i="16"/>
  <c r="L19" i="16"/>
  <c r="L20" i="16"/>
  <c r="L21" i="16"/>
  <c r="L22" i="16"/>
  <c r="L23" i="16"/>
  <c r="L24" i="16"/>
  <c r="L25" i="16"/>
  <c r="L26" i="16"/>
  <c r="L27" i="16"/>
  <c r="L28" i="16"/>
  <c r="L29" i="16"/>
  <c r="L30" i="16"/>
  <c r="L31" i="16"/>
  <c r="L32" i="16"/>
  <c r="L33" i="16"/>
  <c r="L34" i="16"/>
  <c r="L35" i="16"/>
  <c r="L36" i="16"/>
  <c r="L37" i="16"/>
  <c r="L38" i="16"/>
  <c r="L39" i="16"/>
  <c r="L40" i="16"/>
  <c r="L41" i="16"/>
  <c r="L42" i="16"/>
  <c r="L43" i="16"/>
  <c r="K4" i="16"/>
  <c r="K5" i="16"/>
  <c r="K6" i="16"/>
  <c r="K7" i="16"/>
  <c r="K8" i="16"/>
  <c r="K9" i="16"/>
  <c r="K10" i="16"/>
  <c r="K11" i="16"/>
  <c r="K12" i="16"/>
  <c r="K13" i="16"/>
  <c r="K14" i="16"/>
  <c r="K15" i="16"/>
  <c r="K16" i="16"/>
  <c r="K17" i="16"/>
  <c r="K18" i="16"/>
  <c r="K19" i="16"/>
  <c r="K20" i="16"/>
  <c r="K21" i="16"/>
  <c r="K22" i="16"/>
  <c r="K23" i="16"/>
  <c r="K24" i="16"/>
  <c r="K25" i="16"/>
  <c r="K26" i="16"/>
  <c r="K27" i="16"/>
  <c r="K28" i="16"/>
  <c r="K29" i="16"/>
  <c r="K30" i="16"/>
  <c r="K31" i="16"/>
  <c r="K32" i="16"/>
  <c r="K33" i="16"/>
  <c r="K34" i="16"/>
  <c r="K35" i="16"/>
  <c r="K36" i="16"/>
  <c r="K37" i="16"/>
  <c r="K38" i="16"/>
  <c r="K39" i="16"/>
  <c r="K40" i="16"/>
  <c r="K41" i="16"/>
  <c r="K42" i="16"/>
  <c r="K43" i="16"/>
  <c r="P3" i="16"/>
  <c r="O3" i="16"/>
  <c r="N3" i="16"/>
  <c r="M3" i="16"/>
  <c r="L3" i="16"/>
  <c r="K3" i="16"/>
  <c r="C12" i="10" l="1"/>
  <c r="B12" i="10"/>
  <c r="B20" i="10"/>
  <c r="B25" i="14"/>
  <c r="B22" i="14"/>
  <c r="B21" i="14"/>
  <c r="C20" i="14"/>
  <c r="C21" i="14" s="1"/>
  <c r="C14" i="14"/>
  <c r="B14" i="14"/>
  <c r="C13" i="14"/>
  <c r="B13" i="14"/>
  <c r="B12" i="14"/>
  <c r="D11" i="14"/>
  <c r="C30" i="14" l="1"/>
  <c r="C22" i="14"/>
  <c r="B30" i="14"/>
  <c r="D20" i="14"/>
  <c r="C25" i="14"/>
  <c r="C14" i="11" l="1"/>
  <c r="C15" i="11"/>
  <c r="B14" i="11"/>
  <c r="B15" i="11"/>
  <c r="C13" i="11"/>
  <c r="B13" i="11"/>
  <c r="C11" i="11"/>
  <c r="B11" i="11"/>
  <c r="B25" i="10"/>
  <c r="C13" i="10"/>
  <c r="C14" i="10"/>
  <c r="B13" i="10"/>
  <c r="B14" i="10"/>
  <c r="D11" i="10"/>
  <c r="C13" i="9"/>
  <c r="C14" i="9"/>
  <c r="B13" i="9"/>
  <c r="B14" i="9"/>
  <c r="C12" i="9"/>
  <c r="B12" i="9"/>
  <c r="D11" i="9"/>
  <c r="C13" i="13"/>
  <c r="C16" i="13" s="1"/>
  <c r="B13" i="13"/>
  <c r="B16" i="13" s="1"/>
  <c r="D12" i="13"/>
  <c r="C13" i="12"/>
  <c r="C16" i="12" s="1"/>
  <c r="B13" i="12"/>
  <c r="B16" i="12" s="1"/>
  <c r="D12" i="12"/>
  <c r="C8" i="8"/>
  <c r="D4" i="8"/>
  <c r="B26" i="13"/>
  <c r="B25" i="13"/>
  <c r="B26" i="12"/>
  <c r="B25" i="12"/>
  <c r="D8" i="8" l="1"/>
  <c r="C20" i="10"/>
  <c r="D20" i="10" s="1"/>
  <c r="B22" i="10"/>
  <c r="D11" i="11"/>
  <c r="C12" i="11" s="1"/>
  <c r="D16" i="13"/>
  <c r="C18" i="13" s="1"/>
  <c r="D16" i="12"/>
  <c r="D17" i="12" s="1"/>
  <c r="C20" i="7"/>
  <c r="D20" i="7" s="1"/>
  <c r="B30" i="7"/>
  <c r="B25" i="7"/>
  <c r="B22" i="7"/>
  <c r="C30" i="7"/>
  <c r="C22" i="10" l="1"/>
  <c r="C25" i="10"/>
  <c r="B12" i="11"/>
  <c r="D17" i="13"/>
  <c r="C19" i="13" s="1"/>
  <c r="B18" i="13"/>
  <c r="C18" i="12"/>
  <c r="C19" i="12" s="1"/>
  <c r="B18" i="12"/>
  <c r="B19" i="12" s="1"/>
  <c r="B14" i="8" s="1"/>
  <c r="C25" i="7"/>
  <c r="C22" i="7"/>
  <c r="B16" i="21" l="1"/>
  <c r="B17" i="21" s="1"/>
  <c r="B15" i="19"/>
  <c r="B16" i="19" s="1"/>
  <c r="B15" i="9"/>
  <c r="B16" i="9" s="1"/>
  <c r="B17" i="8" s="1"/>
  <c r="B23" i="8" s="1"/>
  <c r="B16" i="11"/>
  <c r="B24" i="12"/>
  <c r="B19" i="13"/>
  <c r="C13" i="8" s="1"/>
  <c r="D11" i="6"/>
  <c r="C12" i="6" s="1"/>
  <c r="B26" i="5"/>
  <c r="B25" i="5"/>
  <c r="C16" i="5"/>
  <c r="B16" i="5"/>
  <c r="B26" i="4"/>
  <c r="B25" i="4"/>
  <c r="C16" i="4"/>
  <c r="B16" i="4"/>
  <c r="C15" i="19" l="1"/>
  <c r="C16" i="19" s="1"/>
  <c r="C16" i="21"/>
  <c r="C17" i="21" s="1"/>
  <c r="D17" i="21" s="1"/>
  <c r="B19" i="21" s="1"/>
  <c r="C15" i="9"/>
  <c r="C16" i="9" s="1"/>
  <c r="C17" i="8" s="1"/>
  <c r="C23" i="8" s="1"/>
  <c r="C16" i="11"/>
  <c r="C17" i="11" s="1"/>
  <c r="B27" i="12"/>
  <c r="B15" i="10" s="1"/>
  <c r="B16" i="10" s="1"/>
  <c r="B24" i="13"/>
  <c r="B27" i="13" s="1"/>
  <c r="B29" i="13" s="1"/>
  <c r="C15" i="10" s="1"/>
  <c r="C16" i="10" s="1"/>
  <c r="D16" i="4"/>
  <c r="B12" i="6"/>
  <c r="D16" i="5"/>
  <c r="D17" i="5" s="1"/>
  <c r="D16" i="19" l="1"/>
  <c r="D17" i="19" s="1"/>
  <c r="D18" i="21"/>
  <c r="B20" i="21" s="1"/>
  <c r="B21" i="21" s="1"/>
  <c r="C19" i="21"/>
  <c r="D16" i="9"/>
  <c r="D17" i="8" s="1"/>
  <c r="D16" i="10"/>
  <c r="C18" i="5"/>
  <c r="C19" i="5" s="1"/>
  <c r="B18" i="5"/>
  <c r="B19" i="5" s="1"/>
  <c r="B24" i="5" s="1"/>
  <c r="D17" i="4"/>
  <c r="C18" i="4"/>
  <c r="B18" i="4"/>
  <c r="B18" i="9" l="1"/>
  <c r="B18" i="19"/>
  <c r="B19" i="19" s="1"/>
  <c r="B20" i="19" s="1"/>
  <c r="C18" i="19"/>
  <c r="C19" i="19" s="1"/>
  <c r="C20" i="19" s="1"/>
  <c r="C18" i="9"/>
  <c r="D17" i="9"/>
  <c r="D18" i="8" s="1"/>
  <c r="C20" i="21"/>
  <c r="C22" i="21" s="1"/>
  <c r="B23" i="21" s="1"/>
  <c r="C24" i="21" s="1"/>
  <c r="D17" i="10"/>
  <c r="B18" i="10"/>
  <c r="C18" i="10"/>
  <c r="B27" i="5"/>
  <c r="B29" i="5" s="1"/>
  <c r="B19" i="4"/>
  <c r="B24" i="4" s="1"/>
  <c r="B27" i="4" s="1"/>
  <c r="C19" i="4"/>
  <c r="C22" i="8" l="1"/>
  <c r="B22" i="8"/>
  <c r="B19" i="9"/>
  <c r="B20" i="9" s="1"/>
  <c r="B18" i="8" s="1"/>
  <c r="C19" i="9"/>
  <c r="C20" i="9" s="1"/>
  <c r="C18" i="8" s="1"/>
  <c r="B25" i="21"/>
  <c r="B17" i="11"/>
  <c r="D17" i="11" s="1"/>
  <c r="B19" i="11" s="1"/>
  <c r="B15" i="14"/>
  <c r="B16" i="14" s="1"/>
  <c r="C16" i="6"/>
  <c r="C17" i="6" s="1"/>
  <c r="C15" i="14"/>
  <c r="C16" i="14" s="1"/>
  <c r="C19" i="10"/>
  <c r="B19" i="10"/>
  <c r="B26" i="10"/>
  <c r="C26" i="10"/>
  <c r="B23" i="10"/>
  <c r="C23" i="10"/>
  <c r="B15" i="3"/>
  <c r="B16" i="3" s="1"/>
  <c r="B16" i="6"/>
  <c r="B17" i="6" s="1"/>
  <c r="C15" i="7"/>
  <c r="C16" i="7" s="1"/>
  <c r="C15" i="3"/>
  <c r="C16" i="3" s="1"/>
  <c r="B15" i="7"/>
  <c r="B16" i="7" s="1"/>
  <c r="B24" i="8" l="1"/>
  <c r="C24" i="8"/>
  <c r="C26" i="8"/>
  <c r="C25" i="8"/>
  <c r="B26" i="8"/>
  <c r="B25" i="8"/>
  <c r="D16" i="14"/>
  <c r="C24" i="10"/>
  <c r="C27" i="10" s="1"/>
  <c r="B24" i="10"/>
  <c r="B27" i="10" s="1"/>
  <c r="B30" i="10" s="1"/>
  <c r="D18" i="11"/>
  <c r="B20" i="11" s="1"/>
  <c r="B21" i="11" s="1"/>
  <c r="C19" i="11"/>
  <c r="D17" i="6"/>
  <c r="B19" i="6" s="1"/>
  <c r="D16" i="7"/>
  <c r="D17" i="7" s="1"/>
  <c r="D16" i="3"/>
  <c r="C30" i="10" l="1"/>
  <c r="C19" i="8"/>
  <c r="B20" i="8" s="1"/>
  <c r="D17" i="14"/>
  <c r="B18" i="14"/>
  <c r="C18" i="14"/>
  <c r="C29" i="10"/>
  <c r="B28" i="10"/>
  <c r="C28" i="10"/>
  <c r="B29" i="10"/>
  <c r="C20" i="11"/>
  <c r="C22" i="11" s="1"/>
  <c r="B23" i="11" s="1"/>
  <c r="C24" i="11" s="1"/>
  <c r="D18" i="6"/>
  <c r="B20" i="6" s="1"/>
  <c r="B21" i="6" s="1"/>
  <c r="C19" i="6"/>
  <c r="C23" i="7"/>
  <c r="C26" i="7"/>
  <c r="C18" i="7"/>
  <c r="C19" i="7" s="1"/>
  <c r="D17" i="3"/>
  <c r="B18" i="3"/>
  <c r="C18" i="3"/>
  <c r="B26" i="7"/>
  <c r="B23" i="7"/>
  <c r="B18" i="7"/>
  <c r="B19" i="7" s="1"/>
  <c r="B26" i="14" l="1"/>
  <c r="B23" i="14"/>
  <c r="C23" i="14"/>
  <c r="C26" i="14"/>
  <c r="C19" i="14"/>
  <c r="B19" i="14"/>
  <c r="C20" i="8"/>
  <c r="E20" i="8"/>
  <c r="B25" i="11"/>
  <c r="C20" i="6"/>
  <c r="C22" i="6" s="1"/>
  <c r="B25" i="6" s="1"/>
  <c r="C24" i="7"/>
  <c r="C27" i="7" s="1"/>
  <c r="B29" i="7" s="1"/>
  <c r="B19" i="3"/>
  <c r="B20" i="3" s="1"/>
  <c r="C19" i="3"/>
  <c r="C20" i="3" s="1"/>
  <c r="B24" i="7"/>
  <c r="B27" i="7" s="1"/>
  <c r="B28" i="7" s="1"/>
  <c r="B24" i="14" l="1"/>
  <c r="B27" i="14" s="1"/>
  <c r="C24" i="14"/>
  <c r="C27" i="14" s="1"/>
  <c r="B23" i="6"/>
  <c r="C28" i="7"/>
  <c r="C29" i="7"/>
  <c r="C29" i="14" l="1"/>
  <c r="B28" i="14"/>
  <c r="C28" i="14"/>
  <c r="B29" i="14"/>
</calcChain>
</file>

<file path=xl/comments1.xml><?xml version="1.0" encoding="utf-8"?>
<comments xmlns="http://schemas.openxmlformats.org/spreadsheetml/2006/main">
  <authors>
    <author>Mark Brasher</author>
  </authors>
  <commentList>
    <comment ref="A31" authorId="0">
      <text>
        <r>
          <rPr>
            <b/>
            <sz val="8"/>
            <color indexed="81"/>
            <rFont val="Tahoma"/>
            <family val="2"/>
          </rPr>
          <t>Mark Brasher:</t>
        </r>
        <r>
          <rPr>
            <sz val="8"/>
            <color indexed="81"/>
            <rFont val="Tahoma"/>
            <family val="2"/>
          </rPr>
          <t xml:space="preserve">
Use drop down box to select reason for deviation from Guidelines.</t>
        </r>
      </text>
    </comment>
    <comment ref="B31" authorId="0">
      <text>
        <r>
          <rPr>
            <b/>
            <sz val="8"/>
            <color indexed="81"/>
            <rFont val="Tahoma"/>
            <family val="2"/>
          </rPr>
          <t>Mark Brasher:</t>
        </r>
        <r>
          <rPr>
            <sz val="8"/>
            <color indexed="81"/>
            <rFont val="Tahoma"/>
            <family val="2"/>
          </rPr>
          <t xml:space="preserve">
If other is selected for deviation then type brief explanation why in this cell.</t>
        </r>
      </text>
    </comment>
  </commentList>
</comments>
</file>

<file path=xl/comments2.xml><?xml version="1.0" encoding="utf-8"?>
<comments xmlns="http://schemas.openxmlformats.org/spreadsheetml/2006/main">
  <authors>
    <author>mbrasher</author>
  </authors>
  <commentList>
    <comment ref="N121" authorId="0">
      <text>
        <r>
          <rPr>
            <b/>
            <sz val="9"/>
            <color indexed="81"/>
            <rFont val="Tahoma"/>
            <family val="2"/>
          </rPr>
          <t>mbrasher:</t>
        </r>
        <r>
          <rPr>
            <sz val="9"/>
            <color indexed="81"/>
            <rFont val="Tahoma"/>
            <family val="2"/>
          </rPr>
          <t xml:space="preserve">
Beyond this point for children 2 through 6 I continued the pattern the awards were trending.  For example, the 6 Child amount for this income level is 734 the award immediately above it was 721 for a difference of 13.  I continued this pattern with gradual increases to keep the line on the graph smooth.
This process was necessary because there was no 1 child amount beyond the 1970 income level which is what was used as a baseline to establish all the other child amounts. </t>
        </r>
      </text>
    </comment>
  </commentList>
</comments>
</file>

<file path=xl/comments3.xml><?xml version="1.0" encoding="utf-8"?>
<comments xmlns="http://schemas.openxmlformats.org/spreadsheetml/2006/main">
  <authors>
    <author>Mark Brasher</author>
  </authors>
  <commentList>
    <comment ref="B24" authorId="0">
      <text>
        <r>
          <rPr>
            <b/>
            <sz val="8"/>
            <color indexed="81"/>
            <rFont val="Tahoma"/>
            <family val="2"/>
          </rPr>
          <t>Mark Brasher:</t>
        </r>
        <r>
          <rPr>
            <sz val="8"/>
            <color indexed="81"/>
            <rFont val="Tahoma"/>
            <family val="2"/>
          </rPr>
          <t xml:space="preserve">
Select this cell to access drop down box which answers the question if the support amount is the same as the amount in line 7. </t>
        </r>
      </text>
    </comment>
    <comment ref="B28" authorId="0">
      <text>
        <r>
          <rPr>
            <b/>
            <sz val="8"/>
            <color indexed="81"/>
            <rFont val="Tahoma"/>
            <family val="2"/>
          </rPr>
          <t>Mark Brasher:</t>
        </r>
        <r>
          <rPr>
            <sz val="8"/>
            <color indexed="81"/>
            <rFont val="Tahoma"/>
            <family val="2"/>
          </rPr>
          <t xml:space="preserve">
If "Other" is selected from cell A28 provide a brief explanation in this cell as to what the other reason is. </t>
        </r>
      </text>
    </comment>
  </commentList>
</comments>
</file>

<file path=xl/comments4.xml><?xml version="1.0" encoding="utf-8"?>
<comments xmlns="http://schemas.openxmlformats.org/spreadsheetml/2006/main">
  <authors>
    <author>Mark Brasher</author>
  </authors>
  <commentList>
    <comment ref="B24" authorId="0">
      <text>
        <r>
          <rPr>
            <b/>
            <sz val="8"/>
            <color indexed="81"/>
            <rFont val="Tahoma"/>
            <family val="2"/>
          </rPr>
          <t>Mark Brasher:</t>
        </r>
        <r>
          <rPr>
            <sz val="8"/>
            <color indexed="81"/>
            <rFont val="Tahoma"/>
            <family val="2"/>
          </rPr>
          <t xml:space="preserve">
Select this cell to access drop down box which answers the question if the support amount is the same as the amount in line 7. </t>
        </r>
      </text>
    </comment>
    <comment ref="B28" authorId="0">
      <text>
        <r>
          <rPr>
            <b/>
            <sz val="8"/>
            <color indexed="81"/>
            <rFont val="Tahoma"/>
            <family val="2"/>
          </rPr>
          <t>Mark Brasher:</t>
        </r>
        <r>
          <rPr>
            <sz val="8"/>
            <color indexed="81"/>
            <rFont val="Tahoma"/>
            <family val="2"/>
          </rPr>
          <t xml:space="preserve">
If "Other" is selected from cell A28 provide a brief explanation in this cell as to what the other reason is. </t>
        </r>
      </text>
    </comment>
  </commentList>
</comments>
</file>

<file path=xl/comments5.xml><?xml version="1.0" encoding="utf-8"?>
<comments xmlns="http://schemas.openxmlformats.org/spreadsheetml/2006/main">
  <authors>
    <author>Mark Brasher</author>
  </authors>
  <commentList>
    <comment ref="A31" authorId="0">
      <text>
        <r>
          <rPr>
            <b/>
            <sz val="8"/>
            <color indexed="81"/>
            <rFont val="Tahoma"/>
            <family val="2"/>
          </rPr>
          <t>Mark Brasher:</t>
        </r>
        <r>
          <rPr>
            <sz val="8"/>
            <color indexed="81"/>
            <rFont val="Tahoma"/>
            <family val="2"/>
          </rPr>
          <t xml:space="preserve">
Use drop down box to select reason for deviation from Guidelines.</t>
        </r>
      </text>
    </comment>
    <comment ref="B31" authorId="0">
      <text>
        <r>
          <rPr>
            <b/>
            <sz val="8"/>
            <color indexed="81"/>
            <rFont val="Tahoma"/>
            <family val="2"/>
          </rPr>
          <t>Mark Brasher:</t>
        </r>
        <r>
          <rPr>
            <sz val="8"/>
            <color indexed="81"/>
            <rFont val="Tahoma"/>
            <family val="2"/>
          </rPr>
          <t xml:space="preserve">
If other is selected for deviation then type brief explanation why in this cell.</t>
        </r>
      </text>
    </comment>
  </commentList>
</comments>
</file>

<file path=xl/comments6.xml><?xml version="1.0" encoding="utf-8"?>
<comments xmlns="http://schemas.openxmlformats.org/spreadsheetml/2006/main">
  <authors>
    <author>Mark Brasher</author>
  </authors>
  <commentList>
    <comment ref="B15" authorId="0">
      <text>
        <r>
          <rPr>
            <b/>
            <sz val="8"/>
            <color indexed="81"/>
            <rFont val="Tahoma"/>
            <family val="2"/>
          </rPr>
          <t>Mark Brasher:</t>
        </r>
        <r>
          <rPr>
            <sz val="8"/>
            <color indexed="81"/>
            <rFont val="Tahoma"/>
            <family val="2"/>
          </rPr>
          <t xml:space="preserve">
If the Mom has a present family credit, complete the Mom's present home tab and the result will auto fill to this cell.  
If a value other than $0 shows in this cell and there is no present family credit you will need to go to the Mom's present home tab and remove all enterable fields which should force this cell to $0. </t>
        </r>
      </text>
    </comment>
    <comment ref="C15" authorId="0">
      <text>
        <r>
          <rPr>
            <b/>
            <sz val="8"/>
            <color indexed="81"/>
            <rFont val="Tahoma"/>
            <family val="2"/>
          </rPr>
          <t>Mark Brasher:</t>
        </r>
        <r>
          <rPr>
            <sz val="8"/>
            <color indexed="81"/>
            <rFont val="Tahoma"/>
            <family val="2"/>
          </rPr>
          <t xml:space="preserve">
If the Dad has a present family credit, complete the Dad's present home tab and the result will auto fill to this cell.  
If a value other than $0 shows in this cell and there is </t>
        </r>
        <r>
          <rPr>
            <b/>
            <sz val="8"/>
            <color indexed="81"/>
            <rFont val="Tahoma"/>
            <family val="2"/>
          </rPr>
          <t>no</t>
        </r>
        <r>
          <rPr>
            <sz val="8"/>
            <color indexed="81"/>
            <rFont val="Tahoma"/>
            <family val="2"/>
          </rPr>
          <t xml:space="preserve"> present family credit you will need to go to the Dad's present home tab and remove all enterable fields which should force this cell to $0. </t>
        </r>
      </text>
    </comment>
    <comment ref="B24" authorId="0">
      <text>
        <r>
          <rPr>
            <b/>
            <sz val="8"/>
            <color indexed="81"/>
            <rFont val="Tahoma"/>
            <family val="2"/>
          </rPr>
          <t>Mark Brasher:</t>
        </r>
        <r>
          <rPr>
            <sz val="8"/>
            <color indexed="81"/>
            <rFont val="Tahoma"/>
            <family val="2"/>
          </rPr>
          <t xml:space="preserve">
Select this cell to access drop down box which answers the question if the support amount is the same as the amount in line 7. </t>
        </r>
      </text>
    </comment>
    <comment ref="B28" authorId="0">
      <text>
        <r>
          <rPr>
            <b/>
            <sz val="8"/>
            <color indexed="81"/>
            <rFont val="Tahoma"/>
            <family val="2"/>
          </rPr>
          <t>Mark Brasher:</t>
        </r>
        <r>
          <rPr>
            <sz val="8"/>
            <color indexed="81"/>
            <rFont val="Tahoma"/>
            <family val="2"/>
          </rPr>
          <t xml:space="preserve">
If "Other" is selected from cell A28 provide a brief explanation in this cell as to what the other reason is. </t>
        </r>
      </text>
    </comment>
  </commentList>
</comments>
</file>

<file path=xl/comments7.xml><?xml version="1.0" encoding="utf-8"?>
<comments xmlns="http://schemas.openxmlformats.org/spreadsheetml/2006/main">
  <authors>
    <author>Mark Brasher</author>
  </authors>
  <commentList>
    <comment ref="A27" authorId="0">
      <text>
        <r>
          <rPr>
            <b/>
            <sz val="8"/>
            <color indexed="81"/>
            <rFont val="Tahoma"/>
            <family val="2"/>
          </rPr>
          <t>Mark Brasher:</t>
        </r>
        <r>
          <rPr>
            <sz val="8"/>
            <color indexed="81"/>
            <rFont val="Tahoma"/>
            <family val="2"/>
          </rPr>
          <t xml:space="preserve">
Use drop down box to select yes or no in cell B27.</t>
        </r>
      </text>
    </comment>
    <comment ref="A31" authorId="0">
      <text>
        <r>
          <rPr>
            <b/>
            <sz val="8"/>
            <color indexed="81"/>
            <rFont val="Tahoma"/>
            <family val="2"/>
          </rPr>
          <t>Mark Brasher:</t>
        </r>
        <r>
          <rPr>
            <sz val="8"/>
            <color indexed="81"/>
            <rFont val="Tahoma"/>
            <family val="2"/>
          </rPr>
          <t xml:space="preserve">
Use drop down box to select reason for deviation from Guidelines.</t>
        </r>
      </text>
    </comment>
    <comment ref="B31" authorId="0">
      <text>
        <r>
          <rPr>
            <b/>
            <sz val="8"/>
            <color indexed="81"/>
            <rFont val="Tahoma"/>
            <family val="2"/>
          </rPr>
          <t>Mark Brasher:</t>
        </r>
        <r>
          <rPr>
            <sz val="8"/>
            <color indexed="81"/>
            <rFont val="Tahoma"/>
            <family val="2"/>
          </rPr>
          <t xml:space="preserve">
If other is selected for deviation then type brief explanation why in this cell.</t>
        </r>
      </text>
    </comment>
  </commentList>
</comments>
</file>

<file path=xl/sharedStrings.xml><?xml version="1.0" encoding="utf-8"?>
<sst xmlns="http://schemas.openxmlformats.org/spreadsheetml/2006/main" count="1908" uniqueCount="193">
  <si>
    <t>Low Income Table</t>
  </si>
  <si>
    <t>Monthly Combined Adjusted Gross Income</t>
  </si>
  <si>
    <t>Number of Children</t>
  </si>
  <si>
    <t xml:space="preserve"> -</t>
  </si>
  <si>
    <t>-</t>
  </si>
  <si>
    <t>IN THE FIRST DISTRICT COURT</t>
  </si>
  <si>
    <t>IN THE SECOND DISTRICT COURT</t>
  </si>
  <si>
    <t>IN THE THIRD DISTRICT COURT</t>
  </si>
  <si>
    <t>IN THE FOURTH DISTRICT COURT</t>
  </si>
  <si>
    <t>IN THE FIFTH DISTRICT COURT</t>
  </si>
  <si>
    <t>IN THE SIXTH DISTRICT COURT</t>
  </si>
  <si>
    <t>IN THE SEVENTH DISTRICT COURT</t>
  </si>
  <si>
    <t>IN THE EIGHTH DISTRICT COURT</t>
  </si>
  <si>
    <t>BEAVER COUNTY, STATE OF UTAH</t>
  </si>
  <si>
    <t>BOX ELDER COUNTY, STATE OF UTAH</t>
  </si>
  <si>
    <r>
      <rPr>
        <u/>
        <sz val="10"/>
        <rFont val="Arial"/>
        <family val="2"/>
      </rPr>
      <t>CACHE COUNTY, STATE OF UTAH</t>
    </r>
    <r>
      <rPr>
        <sz val="10"/>
        <rFont val="Arial"/>
        <family val="2"/>
      </rPr>
      <t xml:space="preserve"> </t>
    </r>
  </si>
  <si>
    <r>
      <rPr>
        <u/>
        <sz val="10"/>
        <rFont val="Arial"/>
        <family val="2"/>
      </rPr>
      <t>CARBON COUNTY, STATE OF UTAH</t>
    </r>
    <r>
      <rPr>
        <sz val="10"/>
        <rFont val="Arial"/>
        <family val="2"/>
      </rPr>
      <t xml:space="preserve"> </t>
    </r>
  </si>
  <si>
    <t>DAGGETT COUNTY, STATE OF UTAH</t>
  </si>
  <si>
    <t>DAVIS COUNTY, STATE OF UTAH</t>
  </si>
  <si>
    <t>DUCHESNE COUNTY, STATE OF UTAH</t>
  </si>
  <si>
    <t>EMERY COUNTY, STATE OF UTAH</t>
  </si>
  <si>
    <t>GARFIELD COUNTY, STATE OF UTAH</t>
  </si>
  <si>
    <t>GRAND COUNTY, STATE OF UTAH</t>
  </si>
  <si>
    <t>IRON COUNTY, STATE OF UTAH</t>
  </si>
  <si>
    <t>JUAB COUNTY, STATE OF UTAH</t>
  </si>
  <si>
    <t>KANE COUNTY, STATE OF UTAH</t>
  </si>
  <si>
    <t>MILLARD COUNTY, STATE OF UTAH</t>
  </si>
  <si>
    <t xml:space="preserve">MORGAN COUNTY, STATE OF UTAH </t>
  </si>
  <si>
    <t>PIUTE COUNTY, STATE OF UTAH</t>
  </si>
  <si>
    <t>RICH COUNTY, STATE OF UTAH</t>
  </si>
  <si>
    <t>SALT LAKE COUNTY, STATE OF UTAH</t>
  </si>
  <si>
    <t>SAN JUAN COUNTY, STATE OF UTAH</t>
  </si>
  <si>
    <t>SANPETE COUNTY, STATE OF UTAH</t>
  </si>
  <si>
    <t>SEVIER COUNTY, STATE OF UTAH</t>
  </si>
  <si>
    <t>SUMMIT COUNTY, STATE OF UTAH</t>
  </si>
  <si>
    <t>TOOELE COUNTY, STATE OF UTAH</t>
  </si>
  <si>
    <t>UINTAH COUNTY, STATE OF UTAH</t>
  </si>
  <si>
    <t>UTAH COUNTY, STATE OF UTAH</t>
  </si>
  <si>
    <t>WASATCH COUNTY, STATE OF UTAH</t>
  </si>
  <si>
    <t>WASHINGTON COUNTY, STATE OF UTAH</t>
  </si>
  <si>
    <t>WAYNE COUNTY, STATE OF UTAH</t>
  </si>
  <si>
    <t>WEBER COUNTY, STATE OF UTAH</t>
  </si>
  <si>
    <t>Combined Income</t>
  </si>
  <si>
    <t xml:space="preserve">                                                      </t>
  </si>
  <si>
    <r>
      <t xml:space="preserve">                         </t>
    </r>
    <r>
      <rPr>
        <sz val="10"/>
        <rFont val="Arial"/>
        <family val="2"/>
      </rPr>
      <t xml:space="preserve">                                                 </t>
    </r>
    <r>
      <rPr>
        <b/>
        <sz val="10"/>
        <rFont val="Arial"/>
        <family val="2"/>
      </rPr>
      <t>CHILD SUPPORT OBLIGATION WORKSHEET</t>
    </r>
    <r>
      <rPr>
        <sz val="10"/>
        <rFont val="Arial"/>
        <family val="2"/>
      </rPr>
      <t xml:space="preserve">                          </t>
    </r>
  </si>
  <si>
    <r>
      <t xml:space="preserve">                        vs.                                                     </t>
    </r>
    <r>
      <rPr>
        <b/>
        <sz val="10"/>
        <rFont val="Arial"/>
        <family val="2"/>
      </rPr>
      <t>(SOLE CUSTODY AND PATERNITY)</t>
    </r>
    <r>
      <rPr>
        <sz val="10"/>
        <rFont val="Arial"/>
        <family val="2"/>
      </rPr>
      <t xml:space="preserve">                                                             </t>
    </r>
  </si>
  <si>
    <r>
      <t xml:space="preserve">                                                     </t>
    </r>
    <r>
      <rPr>
        <sz val="10"/>
        <rFont val="Arial"/>
        <family val="2"/>
      </rPr>
      <t xml:space="preserve">                    </t>
    </r>
  </si>
  <si>
    <t xml:space="preserve">                        </t>
  </si>
  <si>
    <t>Mother</t>
  </si>
  <si>
    <t>Father</t>
  </si>
  <si>
    <t>Combined</t>
  </si>
  <si>
    <t>1.  Enter the # of natural and adopted children of this mother and father for whom support is to be awarded.</t>
  </si>
  <si>
    <t>2a.  Enter the father's and mother's gross monthly income.  Refer to instructions for definition of income.</t>
  </si>
  <si>
    <t>2b.  Enter previously ordered alimony that is actually paid.  (Do not enter alimony ordered for this case).</t>
  </si>
  <si>
    <t>2c.  Enter previously ordered child support.  (Do not enter obligations ordered for the children in line 1).</t>
  </si>
  <si>
    <t>2d.  OPTIONAL: Enter the amount from line 12 of the Children in Present Home Worksheet for either parent.</t>
  </si>
  <si>
    <t xml:space="preserve">3.  Subtract lines2b, 2c, and 2d from 2a.  This is the Adjusted Gross Income for child support purposes.  </t>
  </si>
  <si>
    <t>4.  Take the COMBINED figure in line 3 and the number of children in line 1 to the SupportTable.  Find the Base Combined Support Obligation.  Enter it here.</t>
  </si>
  <si>
    <t>5.  Divide each parent's adjusted monthly gross in line 3 by the COMBINED adjusted monthly gross in line 3.</t>
  </si>
  <si>
    <t>6.  Multiply line 4 by line 5 for each parent to obtain each parent's share of the Base Support Obligation.</t>
  </si>
  <si>
    <t>7.  BASE CHILD SUPPORT AWARD:  Bring down the amount(s) from line 6 or enter the amount(s) from the Low Income table per U.C.A. 78-45-7.7.  The parent(s) without physical custody of the child(ren) pay(s) the amount(s) all 12 months of the year.</t>
  </si>
  <si>
    <t>8.  Which parent is the obligor?</t>
  </si>
  <si>
    <r>
      <t>If NO, enter the amount ordered:$</t>
    </r>
    <r>
      <rPr>
        <u/>
        <sz val="10"/>
        <rFont val="Arial"/>
        <family val="2"/>
      </rPr>
      <t xml:space="preserve">                     </t>
    </r>
    <r>
      <rPr>
        <sz val="10"/>
        <rFont val="Arial"/>
        <family val="2"/>
      </rPr>
      <t>, and answer number 10.</t>
    </r>
  </si>
  <si>
    <t>10.     What were the reasons stated by the Court for the deviation?</t>
  </si>
  <si>
    <t xml:space="preserve"> </t>
  </si>
  <si>
    <r>
      <t xml:space="preserve">Attorney Bar No. </t>
    </r>
    <r>
      <rPr>
        <u/>
        <sz val="10"/>
        <rFont val="Arial"/>
        <family val="2"/>
      </rPr>
      <t xml:space="preserve">             </t>
    </r>
    <r>
      <rPr>
        <sz val="10"/>
        <rFont val="Arial"/>
        <family val="2"/>
      </rPr>
      <t xml:space="preserve">    (   ) Electronic filing                  (   ) Manual filing             6/2000</t>
    </r>
  </si>
  <si>
    <t xml:space="preserve">                                                                         </t>
  </si>
  <si>
    <t>WORKSHEET TO DETERMINE MOTHER'S OBLIGATION TO CHILDREN IN HER PRESENT HOME</t>
  </si>
  <si>
    <t xml:space="preserve">                        vs.                                                              </t>
  </si>
  <si>
    <t>MOTHER</t>
  </si>
  <si>
    <t>OTHER PARENT</t>
  </si>
  <si>
    <t>COMBINED</t>
  </si>
  <si>
    <t>1.     Enter the # of natural and adopted children of the mother and the other parent.</t>
  </si>
  <si>
    <t>2a.     Enter the mother's and other parent's gross monthly income.  Refer to instructions for definition.</t>
  </si>
  <si>
    <t>2b.     Enter previously ordered alimony that is actually paid.  (Do not enter alimony ordered for this case).</t>
  </si>
  <si>
    <t>2c.     Enter pre-existing ordered child support.  (Do not enter obligations ordered for the children in this case).</t>
  </si>
  <si>
    <t xml:space="preserve">3.     Subtract lines 2b and 2c from 2a.  This is the Adjusted Gross Income for child support purposes.  </t>
  </si>
  <si>
    <t>4.     Take the COMBINED figure in line 3 and the number of children in line 1 to the Support Table.  Find the Base Combined Support Obligation.  Enter it here.</t>
  </si>
  <si>
    <t>5.     Divide each parent's adjusted monthly gross in line 3 by the COMBINED adjusted monthly gross in line 3.</t>
  </si>
  <si>
    <t>6.     Multiply line 4 by line 5 for each parent to obtain each parent's share of the Base Support Obligation.</t>
  </si>
  <si>
    <t>7.  Enter the amount of the children's portion of the insurance premium actually paid.</t>
  </si>
  <si>
    <t>8.  Enter the monthly work or training related child care expense for the children in line 1.</t>
  </si>
  <si>
    <t xml:space="preserve">                                                                        </t>
  </si>
  <si>
    <t xml:space="preserve">          Civil No.                                </t>
  </si>
  <si>
    <t xml:space="preserve">OTHER PARENT NAME:                                                                               </t>
  </si>
  <si>
    <t>9.   MOTHER'S SHARE OF BASE CHILD SUPPORT AWARD FOR THE CHILDREN IN LINE 1.  Enter the amount for the mother from line 6.</t>
  </si>
  <si>
    <t>10.   MOTHER'S SHARE OF CHILDREN'S INSURANCE FOR THE CHILDREN IN LINE 1.  Multiply line 7 by .50, and enter the result here.</t>
  </si>
  <si>
    <t>11.   MOTHER'S SHARE OF WORK OR TRAINING RELATED CHILD CARE EXPENSES FOR THE CHILDREN IN LINE 1.  Multiply line 8 by .50, and enter the result here.</t>
  </si>
  <si>
    <t>12.   MOTHER'S SHARE OF TOTAL CHILD SUPPORT OBLIGATION TO THE CHILDREN IN LINE 1.  Add lines 9, 10, and 11.  This amount may be used to adjust the mother's gross income on the sole, split, or joint custody worksheets.</t>
  </si>
  <si>
    <t>WORKSHEET TO DETERMINE FATHER'S OBLIGATION TO CHILDREN IN HIS PRESENT HOME</t>
  </si>
  <si>
    <t xml:space="preserve">                                              </t>
  </si>
  <si>
    <t>FATHER</t>
  </si>
  <si>
    <t>1.     Enter the # of natural and adopted children of the father and the other parent.</t>
  </si>
  <si>
    <t>2a.     Enter the father's and other parent's gross monthly income.  Refer to instructions for definition.</t>
  </si>
  <si>
    <t>4.     Take the COMBINED figure in line 3 and the number of children in line 1 to the SupportTable.  Find the Base Combined Support Obligation.  Enter it here.</t>
  </si>
  <si>
    <t>9.   FATHER'S SHARE OF BASE CHILD SUPPORT AWARD FOR THE CHILDREN IN LINE 1.  Enter the amount for the father from line 6.</t>
  </si>
  <si>
    <t>10.   FATHER'S SHARE OF CHILDREN'S INSURANCE FOR THE CHILDREN IN LINE 1.  Multiply line 7 by .50, and enter the result here.</t>
  </si>
  <si>
    <t>11.   FATHER'S SHARE OF WORK OR TRAINING RELATED CHILD CARE EXPENSES FOR THE CHILDREN IN LINE 1.  Multiply line 8 by .50, and enter the result here.</t>
  </si>
  <si>
    <t>12.   FATHER'S SHARE OF TOTAL CHILD SUPPORT OBLIGATION TO THE CHILDREN IN LINE 1.  Add lines 9, 10, and 11.  This amount may be used to adjust the father's gross income on the sole, split, or joint custody worksheets.</t>
  </si>
  <si>
    <r>
      <t>(</t>
    </r>
    <r>
      <rPr>
        <b/>
        <u/>
        <sz val="10"/>
        <rFont val="Arial"/>
        <family val="2"/>
      </rPr>
      <t>X</t>
    </r>
    <r>
      <rPr>
        <u/>
        <sz val="10"/>
        <rFont val="Arial"/>
        <family val="2"/>
      </rPr>
      <t xml:space="preserve">) Yes </t>
    </r>
  </si>
  <si>
    <r>
      <t>(</t>
    </r>
    <r>
      <rPr>
        <b/>
        <u/>
        <sz val="10"/>
        <rFont val="Arial"/>
        <family val="2"/>
      </rPr>
      <t>X</t>
    </r>
    <r>
      <rPr>
        <u/>
        <sz val="10"/>
        <rFont val="Arial"/>
        <family val="2"/>
      </rPr>
      <t>) No</t>
    </r>
  </si>
  <si>
    <t>9.  Is the support award the same as the guideline amount in line 7?</t>
  </si>
  <si>
    <t>( X ) property settlement</t>
  </si>
  <si>
    <t xml:space="preserve">( X ) excessive debts of the marriage </t>
  </si>
  <si>
    <t>( X ) absence of need of the custodial parent</t>
  </si>
  <si>
    <r>
      <t xml:space="preserve">( X ) other: </t>
    </r>
    <r>
      <rPr>
        <u/>
        <sz val="10"/>
        <rFont val="Arial"/>
        <family val="2"/>
      </rPr>
      <t xml:space="preserve">                                                                                                  </t>
    </r>
  </si>
  <si>
    <t>CHILD SUPPORT OBLIGATION WORKSHEET                                      (SPLIT CUSTODY)</t>
  </si>
  <si>
    <t xml:space="preserve">                        vs.                                                                                                                              </t>
  </si>
  <si>
    <r>
      <t xml:space="preserve">Civil No. </t>
    </r>
    <r>
      <rPr>
        <u/>
        <sz val="10"/>
        <rFont val="Arial"/>
        <family val="2"/>
      </rPr>
      <t xml:space="preserve">                                  </t>
    </r>
    <r>
      <rPr>
        <sz val="10"/>
        <rFont val="Arial"/>
        <family val="2"/>
      </rPr>
      <t xml:space="preserve"> </t>
    </r>
  </si>
  <si>
    <t>2.   Divide the number of children with each parent by the combined number of children listed in line 1.</t>
  </si>
  <si>
    <t>3a.  Enter the father's and mother's gross monthly income.  Refer to instructions for definition of income.</t>
  </si>
  <si>
    <t>3b.  Enter previously ordered alimony that is actually paid.  (Do not enter alimony ordered for this case).</t>
  </si>
  <si>
    <t>3c.  Enter previously ordered child support.  (Do not enter obligations ordered for the children in line 1).</t>
  </si>
  <si>
    <t>3d.  OPTIONAL: Enter the amount from line 12 of the Children in Present Home Worksheet for either parent.</t>
  </si>
  <si>
    <t xml:space="preserve">4.  Subtract lines 3b, 3c, and 3d from 3a.  This is the Adjusted Gross Income for child support purposes.  </t>
  </si>
  <si>
    <t>5.  Take the COMBINED figure in line 4 and the number of children in line 1 to the SupportTable.  Find the Base Combined Support Obligation.  Enter it here.</t>
  </si>
  <si>
    <t>6.  Divide each parent's adjusted monthly gross in line 4 by the COMBINED adjusted monthly gross in line 4.</t>
  </si>
  <si>
    <t>7.  Multiply line 5 by line 6 for each parent to obtain each parent's share of the Base Support Obligation.</t>
  </si>
  <si>
    <t>8.   Multiply the mother's line 7 by the father's line 2.  This is the mother's obligation to the father.</t>
  </si>
  <si>
    <t xml:space="preserve">9.   Multiply the father's line 7 by the mother's line 2.  This is the father's obligation to the mother.  </t>
  </si>
  <si>
    <t>10.   BASE CHILD SUPPORT AWARD:  Subtract the lesser amount (OBLIGEE'S) from the greater amount (OBLIGOR'S) of lines 8 and 9.  This is the amount the OBLIGOR pays to the OBLIGEE all 12 months of the year.</t>
  </si>
  <si>
    <t>11.  Which parent is the obligor?</t>
  </si>
  <si>
    <t>13.     What were the reasons stated by the Court for the deviation?</t>
  </si>
  <si>
    <r>
      <t xml:space="preserve">                                              </t>
    </r>
    <r>
      <rPr>
        <sz val="10"/>
        <rFont val="Arial"/>
        <family val="2"/>
      </rPr>
      <t xml:space="preserve">                            CHILD SUPPORT OBLIGATION WORKSHEET                          </t>
    </r>
  </si>
  <si>
    <r>
      <t xml:space="preserve">                        vs.                                                           </t>
    </r>
    <r>
      <rPr>
        <b/>
        <sz val="10"/>
        <rFont val="Arial"/>
        <family val="2"/>
      </rPr>
      <t>(JOINT PHYSICAL CUSTODY)</t>
    </r>
    <r>
      <rPr>
        <sz val="10"/>
        <rFont val="Arial"/>
        <family val="2"/>
      </rPr>
      <t xml:space="preserve">                                                             </t>
    </r>
  </si>
  <si>
    <r>
      <t xml:space="preserve">                                          </t>
    </r>
    <r>
      <rPr>
        <sz val="10"/>
        <rFont val="Arial"/>
        <family val="2"/>
      </rPr>
      <t xml:space="preserve">                               </t>
    </r>
  </si>
  <si>
    <r>
      <t xml:space="preserve">                                               </t>
    </r>
    <r>
      <rPr>
        <sz val="10"/>
        <rFont val="Arial"/>
        <family val="2"/>
      </rPr>
      <t xml:space="preserve">                             Civil No. </t>
    </r>
    <r>
      <rPr>
        <u/>
        <sz val="10"/>
        <rFont val="Arial"/>
        <family val="2"/>
      </rPr>
      <t xml:space="preserve">                                            </t>
    </r>
    <r>
      <rPr>
        <sz val="10"/>
        <rFont val="Arial"/>
        <family val="2"/>
      </rPr>
      <t xml:space="preserve">    </t>
    </r>
  </si>
  <si>
    <t>4.  Take the COMBINED figure in line 3 and the number of children in line 1 to the SupportTable.  Enter the Combined Support Obligation here.</t>
  </si>
  <si>
    <t>7a.  Enter the number of overnights the children will spend with each parent.  (They must total 365).  Each parent must have at least 111 overnights to qualify for Joint Physical Custody (UCA 78-45-7.21(13).</t>
  </si>
  <si>
    <t xml:space="preserve">7b.  Identify the parent who has the child the lesser number of overnights, and continue the rest of the calculation for them.  You will be making adjustments to the net amount owed by this parent. </t>
  </si>
  <si>
    <t>8a.  For the parent who has the child the lesser number of overnights multiply the number of overnights that are greater than 110 but less than 131 by .0027 to obtain a resulting figure and enter in the respective column.</t>
  </si>
  <si>
    <t>8b.  Multiply the result on line 8a. by the Combined Support Obligation on line 4 for this parent and enter the number in the respective column.</t>
  </si>
  <si>
    <t>8c.  Subtract the respective dollar amount on line 8b. From this parent's share of the Base Support Obligation found in the column for this parent on line 6 to determine the amount as indicated by UCA 78-45-7.9(3)(a) and enter the amount in the respective column.</t>
  </si>
  <si>
    <r>
      <t xml:space="preserve">9a.  </t>
    </r>
    <r>
      <rPr>
        <b/>
        <sz val="10"/>
        <rFont val="Arial"/>
        <family val="2"/>
      </rPr>
      <t>Additional calculation necessary if both parents have the child for more than 131 overnights (Otherwise go to line 10):</t>
    </r>
    <r>
      <rPr>
        <sz val="10"/>
        <rFont val="Arial"/>
        <family val="2"/>
      </rPr>
      <t xml:space="preserve"> For the parent who has the child the lesser number of overnights multiply the number of overnights that exceed 130 (131 overnights or more) by .0084 to obtain a resulting figure and enter it in the respective column. </t>
    </r>
  </si>
  <si>
    <t>9b.  Multiply the result on line 9a. by the Combined Support Obligation on line 4 for this parent and enter each in the respective column.</t>
  </si>
  <si>
    <r>
      <t xml:space="preserve">9c. Subtract this parent's dollar amount on line 9b. From their respective amount as identified on line 8c. To determine the amount as indicated by UCA 78-45-7.9(3)(b) and enter the amount in the respective column.  </t>
    </r>
    <r>
      <rPr>
        <b/>
        <sz val="10"/>
        <rFont val="Arial"/>
        <family val="2"/>
      </rPr>
      <t>Go to line 10.</t>
    </r>
  </si>
  <si>
    <t>10.  BASE CHILD SUPPORT AWARD:  If the result in line 9c. Is &gt; 0, then this parent is the obligor (and the other parent is the obligee).  Enter the amount in line 9c. here.  This is the amount owed by this parent to the obligee all 12 months of the year.  If the result in line 9c. is &lt; 0, then this parent is the obligee (and the other parent is the obligor).  Enter the absolute value of the result in line 9c. here.  This is the amount owed to this parent by the obligor all 12 months of the year.</t>
  </si>
  <si>
    <r>
      <t>If NO, enter the amount ordered:$</t>
    </r>
    <r>
      <rPr>
        <u/>
        <sz val="10"/>
        <rFont val="Arial"/>
        <family val="2"/>
      </rPr>
      <t xml:space="preserve">                     </t>
    </r>
    <r>
      <rPr>
        <sz val="10"/>
        <rFont val="Arial"/>
        <family val="2"/>
      </rPr>
      <t>, and answer number 13.</t>
    </r>
  </si>
  <si>
    <t xml:space="preserve">12.  Is the support award the same as the guideline amount in line 7? </t>
  </si>
  <si>
    <t>12.  Is the support award the same as the guideline amount in line 10?</t>
  </si>
  <si>
    <r>
      <t xml:space="preserve">                                                                           Civil No.</t>
    </r>
    <r>
      <rPr>
        <u/>
        <sz val="10"/>
        <rFont val="Arial"/>
        <family val="2"/>
      </rPr>
      <t xml:space="preserve">                                              </t>
    </r>
    <r>
      <rPr>
        <sz val="10"/>
        <rFont val="Arial"/>
        <family val="2"/>
      </rPr>
      <t xml:space="preserve">    </t>
    </r>
  </si>
  <si>
    <t>Gross Income</t>
  </si>
  <si>
    <t>Amount Previously ordered Child support</t>
  </si>
  <si>
    <t>Amount Previously ordered Spousal support</t>
  </si>
  <si>
    <t>Count of overnights both parents</t>
  </si>
  <si>
    <t>Number of Bio/Adopted Children in common with current spouse</t>
  </si>
  <si>
    <t>Present home credit Mother's current spouse Income</t>
  </si>
  <si>
    <t>Present home credit Father's current spouse Income</t>
  </si>
  <si>
    <t>Father's Present Home Credit Amount</t>
  </si>
  <si>
    <t>Mother's Present Home Credit Amount</t>
  </si>
  <si>
    <t>Children</t>
  </si>
  <si>
    <t>Total Number of Children (for use of Sole &amp; Joint Custody worksheets)</t>
  </si>
  <si>
    <t>If Split custody enter number of children with each parent.  (for use with Split Custody worksheets only)</t>
  </si>
  <si>
    <t>Sole Custody Awards</t>
  </si>
  <si>
    <t>Joint Custody Awards</t>
  </si>
  <si>
    <t>Split Custody Awards</t>
  </si>
  <si>
    <t>Joint Custody Award adjustment when parent with lesser overnights goes to negative amount.</t>
  </si>
  <si>
    <t>IF(AND(C8&lt;183,C18&lt;0),ABS(C18),"")</t>
  </si>
  <si>
    <t>IF(B8&gt;182,"",'Joint Custody (2)'!B27)</t>
  </si>
  <si>
    <t>IF(AND(C20&lt;183,C27&lt;0),ABS(C27),"")</t>
  </si>
  <si>
    <t>IF(C20&gt;182,"",C27)</t>
  </si>
  <si>
    <t>IF(B20&gt;182,"",B27)</t>
  </si>
  <si>
    <t>IF(AND(B20&lt;183,B27&lt;0),ABS(B27),"")</t>
  </si>
  <si>
    <t>Proposed Subsistence Low Income Table</t>
  </si>
  <si>
    <t xml:space="preserve">Income after Child Support is deducted from Proposed Low Income Table </t>
  </si>
  <si>
    <t>Proposed Low Income Table</t>
  </si>
  <si>
    <t>Parent's Adjusted Gross Income after Credits</t>
  </si>
  <si>
    <t>Current Child Support Table</t>
  </si>
  <si>
    <t xml:space="preserve">1994 Low Income Table </t>
  </si>
  <si>
    <t>Current Low Income Table</t>
  </si>
  <si>
    <t>Current Low Income Sole Custody Award</t>
  </si>
  <si>
    <t>Amount</t>
  </si>
  <si>
    <t>Gross Pay</t>
  </si>
  <si>
    <t>Federal Income Tax</t>
  </si>
  <si>
    <t>Social Security Tax</t>
  </si>
  <si>
    <t>State Income Tax</t>
  </si>
  <si>
    <t>Deductions</t>
  </si>
  <si>
    <t>Final Pay Check</t>
  </si>
  <si>
    <t>Medicare Tax</t>
  </si>
  <si>
    <t>City Income Tax</t>
  </si>
  <si>
    <t>*Calculations came from Calculator.net/take-home-pay-calculator</t>
  </si>
  <si>
    <t>150% of Poverty</t>
  </si>
  <si>
    <t>https://www.calculator.net/take-home-pay-calculator.html?cannualincome=15080&amp;cpayfrequency=Monthly&amp;cfilestatus=Single&amp;callowance=0&amp;cdeduction=50&amp;cstatetax=5&amp;ccitytax=0&amp;cadditionat1=no&amp;printit=0&amp;x=62&amp;y=14</t>
  </si>
  <si>
    <t>2019 Monthly Pay of Annual Income of $12,144</t>
  </si>
  <si>
    <t>100% of Poverty</t>
  </si>
  <si>
    <t>125% of Poverty</t>
  </si>
  <si>
    <t>SL County COL 185%</t>
  </si>
  <si>
    <t>N/A</t>
  </si>
  <si>
    <t>Proposed Low Income Table                                                                                          (Minimum Wage 7.25 or 1,257 gross monthly income Version 2)</t>
  </si>
  <si>
    <t>% of Income Towards Child Support</t>
  </si>
  <si>
    <t>Proposed New Low Income Sole Custody Award                                    (Brian's version 2)</t>
  </si>
  <si>
    <t>Difference between Current Sole Custody Award &amp; Brian's Version 2</t>
  </si>
  <si>
    <t>% Difference between Current Sole Custody Award &amp; Brian's Version 2</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</si>
</sst>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8" formatCode="&quot;$&quot;#,##0.00_);[Red]\(&quot;$&quot;#,##0.00\)"/>
    <numFmt numFmtId="44" formatCode="_(&quot;$&quot;* #,##0.00_);_(&quot;$&quot;* \(#,##0.00\);_(&quot;$&quot;* &quot;-&quot;??_);_(@_)"/>
    <numFmt numFmtId="164" formatCode="&quot;$&quot;#,##0.00"/>
    <numFmt numFmtId="165" formatCode="&quot;$&quot;#,##0"/>
    <numFmt numFmtId="166" formatCode="0.0%"/>
    <numFmt numFmtId="167" formatCode="0.00000"/>
    <numFmt numFmtId="168" formatCode="0.0000"/>
  </numFmts>
  <fonts count="26" x14ac:knownFonts="1">
    <font>
      <sz val="11"/>
      <color theme="1"/>
      <name val="Calibri"/>
      <family val="2"/>
      <scheme val="minor"/>
    </font>
    <font>
      <sz val="10"/>
      <name val="Arial"/>
      <family val="2"/>
    </font>
    <font>
      <b/>
      <sz val="10"/>
      <name val="Arial"/>
      <family val="2"/>
    </font>
    <font>
      <sz val="10"/>
      <name val="Arial"/>
      <family val="2"/>
    </font>
    <font>
      <u/>
      <sz val="10"/>
      <name val="Arial"/>
      <family val="2"/>
    </font>
    <font>
      <b/>
      <sz val="12"/>
      <name val="Arial"/>
      <family val="2"/>
    </font>
    <font>
      <b/>
      <sz val="10"/>
      <color rgb="FFFF0000"/>
      <name val="Arial"/>
      <family val="2"/>
    </font>
    <font>
      <b/>
      <sz val="11"/>
      <color theme="1"/>
      <name val="Calibri"/>
      <family val="2"/>
      <scheme val="minor"/>
    </font>
    <font>
      <sz val="11"/>
      <color theme="0"/>
      <name val="Calibri"/>
      <family val="2"/>
      <scheme val="minor"/>
    </font>
    <font>
      <sz val="11"/>
      <name val="Calibri"/>
      <family val="2"/>
      <scheme val="minor"/>
    </font>
    <font>
      <b/>
      <u/>
      <sz val="10"/>
      <name val="Arial"/>
      <family val="2"/>
    </font>
    <font>
      <sz val="8"/>
      <color indexed="81"/>
      <name val="Tahoma"/>
      <family val="2"/>
    </font>
    <font>
      <b/>
      <sz val="8"/>
      <color indexed="81"/>
      <name val="Tahoma"/>
      <family val="2"/>
    </font>
    <font>
      <b/>
      <sz val="14"/>
      <color theme="1"/>
      <name val="Calibri"/>
      <family val="2"/>
      <scheme val="minor"/>
    </font>
    <font>
      <b/>
      <sz val="11"/>
      <color rgb="FFFF0000"/>
      <name val="Calibri"/>
      <family val="2"/>
      <scheme val="minor"/>
    </font>
    <font>
      <b/>
      <sz val="14"/>
      <name val="Calibri"/>
      <family val="2"/>
      <scheme val="minor"/>
    </font>
    <font>
      <b/>
      <sz val="11"/>
      <color theme="0"/>
      <name val="Calibri"/>
      <family val="2"/>
      <scheme val="minor"/>
    </font>
    <font>
      <b/>
      <sz val="12"/>
      <color theme="1"/>
      <name val="Calibri"/>
      <family val="2"/>
      <scheme val="minor"/>
    </font>
    <font>
      <b/>
      <sz val="11"/>
      <name val="Calibri"/>
      <family val="2"/>
      <scheme val="minor"/>
    </font>
    <font>
      <b/>
      <sz val="17"/>
      <color rgb="FF003366"/>
      <name val="Calibri"/>
      <family val="2"/>
      <scheme val="minor"/>
    </font>
    <font>
      <sz val="12"/>
      <color rgb="FF000000"/>
      <name val="Arial"/>
      <family val="2"/>
    </font>
    <font>
      <b/>
      <sz val="12"/>
      <color rgb="FF000000"/>
      <name val="Arial"/>
      <family val="2"/>
    </font>
    <font>
      <u/>
      <sz val="11"/>
      <color theme="10"/>
      <name val="Calibri"/>
      <family val="2"/>
      <scheme val="minor"/>
    </font>
    <font>
      <b/>
      <sz val="10"/>
      <color theme="1"/>
      <name val="Arial"/>
      <family val="2"/>
    </font>
    <font>
      <b/>
      <sz val="9"/>
      <color indexed="81"/>
      <name val="Tahoma"/>
      <family val="2"/>
    </font>
    <font>
      <sz val="9"/>
      <color indexed="81"/>
      <name val="Tahoma"/>
      <family val="2"/>
    </font>
  </fonts>
  <fills count="22">
    <fill>
      <patternFill patternType="none"/>
    </fill>
    <fill>
      <patternFill patternType="gray125"/>
    </fill>
    <fill>
      <patternFill patternType="solid">
        <fgColor indexed="8"/>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
      <patternFill patternType="solid">
        <fgColor rgb="FFFF99FF"/>
        <bgColor indexed="64"/>
      </patternFill>
    </fill>
    <fill>
      <patternFill patternType="solid">
        <fgColor theme="1"/>
        <bgColor indexed="64"/>
      </patternFill>
    </fill>
    <fill>
      <patternFill patternType="solid">
        <fgColor rgb="FF00B0F0"/>
        <bgColor indexed="64"/>
      </patternFill>
    </fill>
    <fill>
      <patternFill patternType="solid">
        <fgColor indexed="52"/>
        <bgColor indexed="64"/>
      </patternFill>
    </fill>
    <fill>
      <patternFill patternType="solid">
        <fgColor indexed="11"/>
        <bgColor indexed="64"/>
      </patternFill>
    </fill>
    <fill>
      <patternFill patternType="solid">
        <fgColor rgb="FFFFFF00"/>
        <bgColor indexed="64"/>
      </patternFill>
    </fill>
    <fill>
      <patternFill patternType="solid">
        <fgColor theme="5" tint="0.79998168889431442"/>
        <bgColor indexed="64"/>
      </patternFill>
    </fill>
    <fill>
      <patternFill patternType="solid">
        <fgColor rgb="FFE0F0FE"/>
        <bgColor indexed="64"/>
      </patternFill>
    </fill>
    <fill>
      <patternFill patternType="solid">
        <fgColor rgb="FFFFFFFF"/>
        <bgColor indexed="64"/>
      </patternFill>
    </fill>
    <fill>
      <patternFill patternType="solid">
        <fgColor rgb="FFEEEEEE"/>
        <bgColor indexed="64"/>
      </patternFill>
    </fill>
    <fill>
      <patternFill patternType="solid">
        <fgColor theme="0" tint="-0.34998626667073579"/>
        <bgColor indexed="64"/>
      </patternFill>
    </fill>
    <fill>
      <patternFill patternType="solid">
        <fgColor theme="3" tint="0.79998168889431442"/>
        <bgColor indexed="64"/>
      </patternFill>
    </fill>
  </fills>
  <borders count="30">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medium">
        <color indexed="64"/>
      </right>
      <top/>
      <bottom style="medium">
        <color indexed="64"/>
      </bottom>
      <diagonal/>
    </border>
  </borders>
  <cellStyleXfs count="6">
    <xf numFmtId="0" fontId="0" fillId="0" borderId="0"/>
    <xf numFmtId="0" fontId="1" fillId="0" borderId="0"/>
    <xf numFmtId="44" fontId="1" fillId="0" borderId="0" applyFont="0" applyFill="0" applyBorder="0" applyAlignment="0" applyProtection="0"/>
    <xf numFmtId="0" fontId="3" fillId="0" borderId="0"/>
    <xf numFmtId="44" fontId="3" fillId="0" borderId="0" applyFont="0" applyFill="0" applyBorder="0" applyAlignment="0" applyProtection="0"/>
    <xf numFmtId="0" fontId="22" fillId="0" borderId="0" applyNumberFormat="0" applyFill="0" applyBorder="0" applyAlignment="0" applyProtection="0"/>
  </cellStyleXfs>
  <cellXfs count="383">
    <xf numFmtId="0" fontId="0" fillId="0" borderId="0" xfId="0"/>
    <xf numFmtId="0" fontId="1" fillId="0" borderId="0" xfId="1" applyAlignment="1">
      <alignment horizontal="center"/>
    </xf>
    <xf numFmtId="0" fontId="2" fillId="4" borderId="0" xfId="1" applyFont="1" applyFill="1" applyAlignment="1">
      <alignment horizontal="center"/>
    </xf>
    <xf numFmtId="0" fontId="1" fillId="5" borderId="0" xfId="1" applyFill="1" applyAlignment="1">
      <alignment horizontal="center"/>
    </xf>
    <xf numFmtId="0" fontId="2" fillId="4" borderId="0" xfId="1" applyFont="1" applyFill="1"/>
    <xf numFmtId="0" fontId="2" fillId="4" borderId="0" xfId="1" applyFont="1" applyFill="1" applyAlignment="1">
      <alignment horizontal="left"/>
    </xf>
    <xf numFmtId="0" fontId="1" fillId="9" borderId="0" xfId="1" applyFill="1"/>
    <xf numFmtId="0" fontId="1" fillId="9" borderId="0" xfId="1" applyFill="1" applyAlignment="1">
      <alignment horizontal="center"/>
    </xf>
    <xf numFmtId="0" fontId="3" fillId="0" borderId="0" xfId="1" applyFont="1"/>
    <xf numFmtId="0" fontId="4" fillId="0" borderId="0" xfId="1" applyFont="1"/>
    <xf numFmtId="0" fontId="2" fillId="0" borderId="0" xfId="1" applyFont="1"/>
    <xf numFmtId="3" fontId="1" fillId="0" borderId="0" xfId="1" applyNumberFormat="1"/>
    <xf numFmtId="0" fontId="2" fillId="0" borderId="0" xfId="1" applyFont="1" applyAlignment="1">
      <alignment horizontal="right"/>
    </xf>
    <xf numFmtId="0" fontId="2" fillId="0" borderId="0" xfId="1" applyFont="1" applyAlignment="1">
      <alignment horizontal="left"/>
    </xf>
    <xf numFmtId="0" fontId="1" fillId="7" borderId="0" xfId="1" applyFill="1"/>
    <xf numFmtId="3" fontId="1" fillId="7" borderId="0" xfId="1" applyNumberFormat="1" applyFill="1"/>
    <xf numFmtId="3" fontId="2" fillId="0" borderId="0" xfId="1" applyNumberFormat="1" applyFont="1"/>
    <xf numFmtId="3" fontId="6" fillId="0" borderId="0" xfId="1" applyNumberFormat="1" applyFont="1"/>
    <xf numFmtId="0" fontId="0" fillId="0" borderId="0" xfId="0" applyAlignment="1">
      <alignment wrapText="1"/>
    </xf>
    <xf numFmtId="0" fontId="0" fillId="0" borderId="6" xfId="0" applyBorder="1"/>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wrapText="1"/>
    </xf>
    <xf numFmtId="0" fontId="0" fillId="11" borderId="6" xfId="0" applyFill="1" applyBorder="1"/>
    <xf numFmtId="10" fontId="0" fillId="8" borderId="6" xfId="0" applyNumberFormat="1" applyFill="1" applyBorder="1"/>
    <xf numFmtId="0" fontId="1" fillId="0" borderId="0" xfId="1" applyProtection="1">
      <protection locked="0"/>
    </xf>
    <xf numFmtId="0" fontId="7" fillId="0" borderId="6" xfId="0" applyFont="1" applyBorder="1" applyAlignment="1">
      <alignment wrapText="1"/>
    </xf>
    <xf numFmtId="165" fontId="7" fillId="8" borderId="6" xfId="0" applyNumberFormat="1" applyFont="1" applyFill="1" applyBorder="1"/>
    <xf numFmtId="166" fontId="7" fillId="8" borderId="6" xfId="0" applyNumberFormat="1" applyFont="1" applyFill="1" applyBorder="1"/>
    <xf numFmtId="0" fontId="0" fillId="0" borderId="0" xfId="0" applyProtection="1">
      <protection hidden="1"/>
    </xf>
    <xf numFmtId="1" fontId="1" fillId="0" borderId="0" xfId="1" applyNumberFormat="1" applyProtection="1">
      <protection hidden="1"/>
    </xf>
    <xf numFmtId="1" fontId="1" fillId="0" borderId="1" xfId="1" applyNumberFormat="1" applyBorder="1" applyAlignment="1" applyProtection="1">
      <alignment horizontal="left" wrapText="1"/>
      <protection hidden="1"/>
    </xf>
    <xf numFmtId="0" fontId="1" fillId="2" borderId="10" xfId="1" applyFill="1" applyBorder="1" applyProtection="1">
      <protection hidden="1"/>
    </xf>
    <xf numFmtId="1" fontId="1" fillId="0" borderId="4" xfId="1" applyNumberFormat="1" applyBorder="1" applyAlignment="1" applyProtection="1">
      <alignment wrapText="1"/>
      <protection hidden="1"/>
    </xf>
    <xf numFmtId="0" fontId="1" fillId="2" borderId="3" xfId="1" applyFill="1" applyBorder="1" applyProtection="1">
      <protection hidden="1"/>
    </xf>
    <xf numFmtId="1" fontId="1" fillId="0" borderId="2" xfId="1" applyNumberFormat="1" applyBorder="1" applyAlignment="1" applyProtection="1">
      <alignment wrapText="1"/>
      <protection hidden="1"/>
    </xf>
    <xf numFmtId="0" fontId="1" fillId="2" borderId="0" xfId="1" applyFill="1" applyProtection="1">
      <protection hidden="1"/>
    </xf>
    <xf numFmtId="165" fontId="2" fillId="3" borderId="5" xfId="1" applyNumberFormat="1" applyFont="1" applyFill="1" applyBorder="1" applyProtection="1">
      <protection hidden="1"/>
    </xf>
    <xf numFmtId="1" fontId="2" fillId="2" borderId="5" xfId="1" applyNumberFormat="1" applyFont="1" applyFill="1" applyBorder="1" applyProtection="1">
      <protection hidden="1"/>
    </xf>
    <xf numFmtId="0" fontId="1" fillId="2" borderId="6" xfId="1" applyFill="1" applyBorder="1" applyProtection="1">
      <protection hidden="1"/>
    </xf>
    <xf numFmtId="0" fontId="2" fillId="0" borderId="24" xfId="1" applyFont="1" applyBorder="1" applyProtection="1">
      <protection hidden="1"/>
    </xf>
    <xf numFmtId="8" fontId="8" fillId="0" borderId="0" xfId="0" applyNumberFormat="1" applyFont="1" applyProtection="1">
      <protection hidden="1"/>
    </xf>
    <xf numFmtId="164" fontId="2" fillId="0" borderId="6" xfId="1" applyNumberFormat="1" applyFont="1" applyBorder="1" applyProtection="1">
      <protection locked="0"/>
    </xf>
    <xf numFmtId="164" fontId="2" fillId="0" borderId="8" xfId="1" applyNumberFormat="1" applyFont="1" applyBorder="1" applyProtection="1">
      <protection locked="0"/>
    </xf>
    <xf numFmtId="1" fontId="3" fillId="0" borderId="0" xfId="1" applyNumberFormat="1" applyFont="1" applyProtection="1">
      <protection locked="0"/>
    </xf>
    <xf numFmtId="0" fontId="0" fillId="0" borderId="6" xfId="0" applyBorder="1" applyAlignment="1" applyProtection="1">
      <alignment horizontal="center"/>
      <protection locked="0"/>
    </xf>
    <xf numFmtId="0" fontId="1" fillId="0" borderId="0" xfId="1"/>
    <xf numFmtId="1" fontId="1" fillId="0" borderId="1" xfId="1" applyNumberFormat="1" applyBorder="1" applyAlignment="1">
      <alignment horizontal="left" wrapText="1"/>
    </xf>
    <xf numFmtId="1" fontId="1" fillId="0" borderId="2" xfId="1" applyNumberFormat="1" applyBorder="1" applyAlignment="1">
      <alignment wrapText="1"/>
    </xf>
    <xf numFmtId="0" fontId="1" fillId="2" borderId="3" xfId="1" applyFill="1" applyBorder="1"/>
    <xf numFmtId="1" fontId="1" fillId="0" borderId="4" xfId="1" applyNumberFormat="1" applyBorder="1" applyAlignment="1">
      <alignment wrapText="1"/>
    </xf>
    <xf numFmtId="49" fontId="1" fillId="2" borderId="5" xfId="1" applyNumberFormat="1" applyFill="1" applyBorder="1"/>
    <xf numFmtId="0" fontId="1" fillId="2" borderId="5" xfId="1" applyFill="1" applyBorder="1"/>
    <xf numFmtId="164" fontId="1" fillId="0" borderId="6" xfId="1" applyNumberFormat="1" applyBorder="1" applyProtection="1">
      <protection locked="0"/>
    </xf>
    <xf numFmtId="0" fontId="1" fillId="0" borderId="26" xfId="1" applyBorder="1" applyAlignment="1" applyProtection="1">
      <alignment horizontal="center"/>
      <protection locked="0"/>
    </xf>
    <xf numFmtId="0" fontId="2" fillId="2" borderId="5" xfId="1" applyFont="1" applyFill="1" applyBorder="1" applyAlignment="1">
      <alignment horizontal="center"/>
    </xf>
    <xf numFmtId="0" fontId="2" fillId="0" borderId="11" xfId="1" applyFont="1" applyBorder="1"/>
    <xf numFmtId="0" fontId="1" fillId="2" borderId="10" xfId="1" applyFill="1" applyBorder="1"/>
    <xf numFmtId="0" fontId="1" fillId="2" borderId="0" xfId="1" applyFill="1"/>
    <xf numFmtId="10" fontId="2" fillId="3" borderId="6" xfId="1" applyNumberFormat="1" applyFont="1" applyFill="1" applyBorder="1" applyProtection="1">
      <protection hidden="1"/>
    </xf>
    <xf numFmtId="1" fontId="2" fillId="3" borderId="5" xfId="1" applyNumberFormat="1" applyFont="1" applyFill="1" applyBorder="1" applyProtection="1">
      <protection hidden="1"/>
    </xf>
    <xf numFmtId="167" fontId="2" fillId="3" borderId="6" xfId="1" applyNumberFormat="1" applyFont="1" applyFill="1" applyBorder="1" applyProtection="1">
      <protection hidden="1"/>
    </xf>
    <xf numFmtId="1" fontId="1" fillId="0" borderId="6" xfId="1" applyNumberFormat="1" applyBorder="1" applyAlignment="1">
      <alignment wrapText="1"/>
    </xf>
    <xf numFmtId="165" fontId="2" fillId="3" borderId="6" xfId="1" applyNumberFormat="1" applyFont="1" applyFill="1" applyBorder="1" applyProtection="1">
      <protection hidden="1"/>
    </xf>
    <xf numFmtId="9" fontId="2" fillId="3" borderId="6" xfId="1" applyNumberFormat="1" applyFont="1" applyFill="1" applyBorder="1" applyProtection="1">
      <protection hidden="1"/>
    </xf>
    <xf numFmtId="165" fontId="2" fillId="3" borderId="5" xfId="1" applyNumberFormat="1" applyFont="1" applyFill="1" applyBorder="1"/>
    <xf numFmtId="0" fontId="1" fillId="2" borderId="23" xfId="1" applyFill="1" applyBorder="1" applyProtection="1">
      <protection hidden="1"/>
    </xf>
    <xf numFmtId="0" fontId="1" fillId="2" borderId="27" xfId="1" applyFill="1" applyBorder="1"/>
    <xf numFmtId="2" fontId="1" fillId="0" borderId="23" xfId="1" applyNumberFormat="1" applyBorder="1" applyAlignment="1">
      <alignment wrapText="1"/>
    </xf>
    <xf numFmtId="0" fontId="1" fillId="2" borderId="28" xfId="1" applyFill="1" applyBorder="1"/>
    <xf numFmtId="2" fontId="1" fillId="2" borderId="23" xfId="1" applyNumberFormat="1" applyFill="1" applyBorder="1"/>
    <xf numFmtId="165" fontId="2" fillId="3" borderId="13" xfId="1" applyNumberFormat="1" applyFont="1" applyFill="1" applyBorder="1" applyProtection="1">
      <protection hidden="1"/>
    </xf>
    <xf numFmtId="0" fontId="5" fillId="0" borderId="9" xfId="1" applyFont="1" applyBorder="1" applyAlignment="1" applyProtection="1">
      <alignment horizontal="center"/>
      <protection locked="0"/>
    </xf>
    <xf numFmtId="1" fontId="1" fillId="0" borderId="0" xfId="1" applyNumberFormat="1"/>
    <xf numFmtId="0" fontId="1" fillId="0" borderId="0" xfId="1" applyProtection="1">
      <protection hidden="1"/>
    </xf>
    <xf numFmtId="0" fontId="1" fillId="0" borderId="6" xfId="1" applyBorder="1" applyProtection="1">
      <protection locked="0"/>
    </xf>
    <xf numFmtId="0" fontId="9" fillId="0" borderId="0" xfId="0" applyFont="1"/>
    <xf numFmtId="1" fontId="2" fillId="0" borderId="6" xfId="1" applyNumberFormat="1" applyFont="1" applyBorder="1" applyProtection="1">
      <protection locked="0"/>
    </xf>
    <xf numFmtId="167" fontId="2" fillId="0" borderId="6" xfId="1" applyNumberFormat="1" applyFont="1" applyBorder="1" applyAlignment="1" applyProtection="1">
      <alignment horizontal="center"/>
      <protection locked="0"/>
    </xf>
    <xf numFmtId="168" fontId="2" fillId="3" borderId="6" xfId="1" applyNumberFormat="1" applyFont="1" applyFill="1" applyBorder="1" applyProtection="1">
      <protection hidden="1"/>
    </xf>
    <xf numFmtId="1" fontId="3" fillId="0" borderId="0" xfId="1" applyNumberFormat="1" applyFont="1" applyProtection="1">
      <protection hidden="1"/>
    </xf>
    <xf numFmtId="1" fontId="1" fillId="0" borderId="12" xfId="1" applyNumberFormat="1" applyBorder="1"/>
    <xf numFmtId="165" fontId="2" fillId="3" borderId="20" xfId="2" applyNumberFormat="1" applyFont="1" applyFill="1" applyBorder="1" applyAlignment="1">
      <alignment wrapText="1"/>
    </xf>
    <xf numFmtId="1" fontId="4" fillId="0" borderId="13" xfId="1" applyNumberFormat="1" applyFont="1" applyBorder="1" applyProtection="1">
      <protection locked="0"/>
    </xf>
    <xf numFmtId="0" fontId="0" fillId="0" borderId="13" xfId="0" applyBorder="1"/>
    <xf numFmtId="0" fontId="0" fillId="0" borderId="13" xfId="0" applyBorder="1" applyProtection="1">
      <protection locked="0"/>
    </xf>
    <xf numFmtId="0" fontId="0" fillId="0" borderId="21" xfId="0" applyBorder="1"/>
    <xf numFmtId="1" fontId="2" fillId="8" borderId="6" xfId="1" applyNumberFormat="1" applyFont="1" applyFill="1" applyBorder="1" applyProtection="1">
      <protection hidden="1"/>
    </xf>
    <xf numFmtId="1" fontId="3" fillId="0" borderId="13" xfId="1" applyNumberFormat="1" applyFont="1" applyBorder="1" applyAlignment="1" applyProtection="1">
      <alignment horizontal="left"/>
      <protection hidden="1"/>
    </xf>
    <xf numFmtId="1" fontId="1" fillId="0" borderId="13" xfId="1" applyNumberFormat="1" applyBorder="1" applyAlignment="1" applyProtection="1">
      <alignment horizontal="left"/>
      <protection hidden="1"/>
    </xf>
    <xf numFmtId="1" fontId="4" fillId="0" borderId="13" xfId="1" applyNumberFormat="1" applyFont="1" applyBorder="1" applyAlignment="1" applyProtection="1">
      <alignment horizontal="left"/>
      <protection hidden="1"/>
    </xf>
    <xf numFmtId="1" fontId="1" fillId="0" borderId="21" xfId="1" applyNumberFormat="1" applyBorder="1" applyProtection="1">
      <protection hidden="1"/>
    </xf>
    <xf numFmtId="1" fontId="1" fillId="0" borderId="6" xfId="1" applyNumberFormat="1" applyBorder="1" applyProtection="1">
      <protection hidden="1"/>
    </xf>
    <xf numFmtId="0" fontId="2" fillId="0" borderId="6" xfId="1" applyFont="1" applyBorder="1" applyProtection="1">
      <protection hidden="1"/>
    </xf>
    <xf numFmtId="1" fontId="1" fillId="0" borderId="6" xfId="1" applyNumberFormat="1" applyBorder="1" applyAlignment="1" applyProtection="1">
      <alignment horizontal="left" wrapText="1"/>
      <protection hidden="1"/>
    </xf>
    <xf numFmtId="0" fontId="1" fillId="2" borderId="6" xfId="1" applyFill="1" applyBorder="1" applyAlignment="1" applyProtection="1">
      <alignment horizontal="center"/>
      <protection hidden="1"/>
    </xf>
    <xf numFmtId="1" fontId="1" fillId="0" borderId="6" xfId="1" applyNumberFormat="1" applyBorder="1" applyAlignment="1" applyProtection="1">
      <alignment wrapText="1"/>
      <protection hidden="1"/>
    </xf>
    <xf numFmtId="1" fontId="3" fillId="0" borderId="13" xfId="1" applyNumberFormat="1" applyFont="1" applyBorder="1" applyAlignment="1" applyProtection="1">
      <alignment horizontal="left"/>
      <protection locked="0"/>
    </xf>
    <xf numFmtId="0" fontId="7" fillId="0" borderId="6" xfId="0" applyFont="1" applyBorder="1" applyAlignment="1" applyProtection="1">
      <alignment horizontal="center"/>
      <protection locked="0"/>
    </xf>
    <xf numFmtId="165" fontId="7" fillId="0" borderId="6" xfId="0" applyNumberFormat="1" applyFont="1" applyBorder="1" applyProtection="1">
      <protection locked="0"/>
    </xf>
    <xf numFmtId="0" fontId="3" fillId="0" borderId="0" xfId="1" applyFont="1" applyAlignment="1">
      <alignment horizontal="center"/>
    </xf>
    <xf numFmtId="165" fontId="0" fillId="0" borderId="0" xfId="0" applyNumberFormat="1"/>
    <xf numFmtId="0" fontId="2" fillId="8" borderId="6" xfId="1" applyFont="1" applyFill="1" applyBorder="1" applyAlignment="1" applyProtection="1">
      <alignment horizontal="center"/>
      <protection hidden="1"/>
    </xf>
    <xf numFmtId="165" fontId="2" fillId="8" borderId="8" xfId="1" applyNumberFormat="1" applyFont="1" applyFill="1" applyBorder="1" applyProtection="1">
      <protection hidden="1"/>
    </xf>
    <xf numFmtId="165" fontId="2" fillId="0" borderId="6" xfId="1" applyNumberFormat="1" applyFont="1" applyBorder="1" applyProtection="1">
      <protection locked="0"/>
    </xf>
    <xf numFmtId="165" fontId="2" fillId="0" borderId="7" xfId="1" applyNumberFormat="1" applyFont="1" applyBorder="1" applyProtection="1">
      <protection locked="0"/>
    </xf>
    <xf numFmtId="165" fontId="0" fillId="8" borderId="6" xfId="0" applyNumberFormat="1" applyFill="1" applyBorder="1"/>
    <xf numFmtId="165" fontId="0" fillId="11" borderId="6" xfId="0" applyNumberFormat="1" applyFill="1" applyBorder="1" applyAlignment="1">
      <alignment wrapText="1"/>
    </xf>
    <xf numFmtId="165" fontId="0" fillId="8" borderId="6" xfId="0" applyNumberFormat="1" applyFill="1" applyBorder="1" applyAlignment="1">
      <alignment wrapText="1"/>
    </xf>
    <xf numFmtId="165" fontId="0" fillId="0" borderId="6" xfId="0" applyNumberFormat="1" applyBorder="1" applyProtection="1">
      <protection locked="0"/>
    </xf>
    <xf numFmtId="6" fontId="0" fillId="8" borderId="6" xfId="0" applyNumberFormat="1" applyFill="1" applyBorder="1"/>
    <xf numFmtId="0" fontId="1" fillId="8" borderId="6" xfId="1" applyFill="1" applyBorder="1" applyAlignment="1" applyProtection="1">
      <alignment horizontal="center"/>
      <protection hidden="1"/>
    </xf>
    <xf numFmtId="165" fontId="1" fillId="0" borderId="6" xfId="1" applyNumberFormat="1" applyBorder="1" applyProtection="1">
      <protection locked="0"/>
    </xf>
    <xf numFmtId="165" fontId="1" fillId="0" borderId="7" xfId="1" applyNumberFormat="1" applyBorder="1" applyProtection="1">
      <protection locked="0"/>
    </xf>
    <xf numFmtId="165" fontId="1" fillId="8" borderId="6" xfId="1" applyNumberFormat="1" applyFill="1" applyBorder="1" applyProtection="1">
      <protection hidden="1"/>
    </xf>
    <xf numFmtId="165" fontId="1" fillId="2" borderId="6" xfId="1" applyNumberFormat="1" applyFill="1" applyBorder="1" applyProtection="1">
      <protection hidden="1"/>
    </xf>
    <xf numFmtId="165" fontId="2" fillId="2" borderId="6" xfId="1" applyNumberFormat="1" applyFont="1" applyFill="1" applyBorder="1" applyProtection="1">
      <protection hidden="1"/>
    </xf>
    <xf numFmtId="0" fontId="7" fillId="11" borderId="6" xfId="0" applyFont="1" applyFill="1" applyBorder="1"/>
    <xf numFmtId="0" fontId="7" fillId="11" borderId="6" xfId="0" applyFont="1" applyFill="1" applyBorder="1" applyProtection="1">
      <protection hidden="1"/>
    </xf>
    <xf numFmtId="0" fontId="0" fillId="11" borderId="6" xfId="0" applyFill="1" applyBorder="1" applyAlignment="1">
      <alignment wrapText="1"/>
    </xf>
    <xf numFmtId="0" fontId="0" fillId="15" borderId="6" xfId="0" applyFill="1" applyBorder="1" applyAlignment="1">
      <alignment wrapText="1"/>
    </xf>
    <xf numFmtId="38" fontId="0" fillId="15" borderId="6" xfId="0" applyNumberFormat="1" applyFill="1" applyBorder="1" applyAlignment="1">
      <alignment wrapText="1"/>
    </xf>
    <xf numFmtId="38" fontId="0" fillId="11" borderId="6" xfId="0" applyNumberFormat="1" applyFill="1" applyBorder="1" applyAlignment="1">
      <alignment wrapText="1"/>
    </xf>
    <xf numFmtId="38" fontId="7" fillId="0" borderId="6" xfId="0" applyNumberFormat="1" applyFont="1" applyBorder="1" applyAlignment="1" applyProtection="1">
      <alignment horizontal="center"/>
      <protection locked="0"/>
    </xf>
    <xf numFmtId="38" fontId="0" fillId="0" borderId="6" xfId="0" applyNumberFormat="1" applyBorder="1" applyAlignment="1" applyProtection="1">
      <alignment horizontal="center"/>
      <protection locked="0"/>
    </xf>
    <xf numFmtId="6" fontId="1" fillId="0" borderId="0" xfId="1" applyNumberFormat="1" applyAlignment="1" applyProtection="1">
      <alignment wrapText="1"/>
      <protection hidden="1"/>
    </xf>
    <xf numFmtId="6" fontId="1" fillId="0" borderId="0" xfId="1" applyNumberFormat="1" applyProtection="1">
      <protection hidden="1"/>
    </xf>
    <xf numFmtId="38" fontId="8" fillId="11" borderId="6" xfId="0" applyNumberFormat="1" applyFont="1" applyFill="1" applyBorder="1" applyAlignment="1">
      <alignment wrapText="1"/>
    </xf>
    <xf numFmtId="0" fontId="7" fillId="0" borderId="6" xfId="0" applyFont="1" applyBorder="1" applyAlignment="1">
      <alignment horizontal="right" wrapText="1"/>
    </xf>
    <xf numFmtId="0" fontId="7" fillId="0" borderId="0" xfId="0" applyFont="1" applyAlignment="1">
      <alignment wrapText="1"/>
    </xf>
    <xf numFmtId="6" fontId="7" fillId="15" borderId="6" xfId="0" applyNumberFormat="1" applyFont="1" applyFill="1" applyBorder="1" applyAlignment="1">
      <alignment wrapText="1"/>
    </xf>
    <xf numFmtId="0" fontId="0" fillId="0" borderId="6" xfId="0" applyBorder="1" applyAlignment="1" applyProtection="1">
      <alignment wrapText="1"/>
      <protection locked="0"/>
    </xf>
    <xf numFmtId="6" fontId="0" fillId="0" borderId="6" xfId="0" applyNumberFormat="1" applyBorder="1" applyAlignment="1" applyProtection="1">
      <alignment wrapText="1"/>
      <protection locked="0"/>
    </xf>
    <xf numFmtId="38" fontId="0" fillId="0" borderId="6" xfId="0" applyNumberFormat="1" applyBorder="1" applyAlignment="1" applyProtection="1">
      <alignment wrapText="1"/>
      <protection locked="0"/>
    </xf>
    <xf numFmtId="6" fontId="0" fillId="0" borderId="0" xfId="0" applyNumberFormat="1"/>
    <xf numFmtId="3" fontId="0" fillId="0" borderId="0" xfId="0" applyNumberFormat="1"/>
    <xf numFmtId="0" fontId="7" fillId="0" borderId="0" xfId="0" applyFont="1"/>
    <xf numFmtId="164" fontId="2" fillId="3" borderId="5" xfId="1" applyNumberFormat="1" applyFont="1" applyFill="1" applyBorder="1" applyProtection="1">
      <protection hidden="1"/>
    </xf>
    <xf numFmtId="0" fontId="14" fillId="0" borderId="6" xfId="0" applyFont="1" applyBorder="1" applyAlignment="1">
      <alignment horizontal="right" wrapText="1"/>
    </xf>
    <xf numFmtId="165" fontId="7" fillId="15" borderId="6" xfId="0" applyNumberFormat="1" applyFont="1" applyFill="1" applyBorder="1" applyAlignment="1">
      <alignment wrapText="1"/>
    </xf>
    <xf numFmtId="0" fontId="7" fillId="0" borderId="0" xfId="0" applyFont="1" applyAlignment="1">
      <alignment horizontal="right" wrapText="1"/>
    </xf>
    <xf numFmtId="1" fontId="0" fillId="0" borderId="0" xfId="0" applyNumberFormat="1"/>
    <xf numFmtId="0" fontId="2" fillId="0" borderId="6" xfId="1" applyFont="1" applyBorder="1" applyAlignment="1">
      <alignment horizontal="right"/>
    </xf>
    <xf numFmtId="0" fontId="2" fillId="0" borderId="6" xfId="1" applyFont="1" applyBorder="1" applyAlignment="1">
      <alignment horizontal="left"/>
    </xf>
    <xf numFmtId="3" fontId="1" fillId="16" borderId="6" xfId="1" applyNumberFormat="1" applyFill="1" applyBorder="1"/>
    <xf numFmtId="0" fontId="1" fillId="16" borderId="6" xfId="1" applyFill="1" applyBorder="1"/>
    <xf numFmtId="3" fontId="1" fillId="0" borderId="6" xfId="1" applyNumberFormat="1" applyBorder="1"/>
    <xf numFmtId="0" fontId="1" fillId="0" borderId="6" xfId="1" applyBorder="1"/>
    <xf numFmtId="3" fontId="1" fillId="7" borderId="6" xfId="1" applyNumberFormat="1" applyFill="1" applyBorder="1"/>
    <xf numFmtId="1" fontId="0" fillId="0" borderId="6" xfId="0" applyNumberFormat="1" applyBorder="1"/>
    <xf numFmtId="0" fontId="7" fillId="16" borderId="6" xfId="0" applyFont="1" applyFill="1" applyBorder="1"/>
    <xf numFmtId="3" fontId="2" fillId="0" borderId="7" xfId="1" applyNumberFormat="1" applyFont="1" applyBorder="1"/>
    <xf numFmtId="0" fontId="2" fillId="0" borderId="7" xfId="1" applyFont="1" applyBorder="1"/>
    <xf numFmtId="1" fontId="7" fillId="0" borderId="7" xfId="0" applyNumberFormat="1" applyFont="1" applyBorder="1"/>
    <xf numFmtId="0" fontId="7" fillId="0" borderId="7" xfId="0" applyFont="1" applyBorder="1"/>
    <xf numFmtId="0" fontId="7" fillId="0" borderId="6" xfId="0" applyFont="1" applyBorder="1"/>
    <xf numFmtId="0" fontId="7" fillId="0" borderId="0" xfId="0" applyFont="1" applyAlignment="1">
      <alignment horizontal="right"/>
    </xf>
    <xf numFmtId="0" fontId="0" fillId="16" borderId="6" xfId="0" applyFill="1" applyBorder="1"/>
    <xf numFmtId="3" fontId="2" fillId="0" borderId="6" xfId="1" applyNumberFormat="1" applyFont="1" applyBorder="1"/>
    <xf numFmtId="0" fontId="2" fillId="0" borderId="6" xfId="1" applyFont="1" applyBorder="1"/>
    <xf numFmtId="0" fontId="6" fillId="0" borderId="0" xfId="1" applyFont="1" applyAlignment="1">
      <alignment horizontal="center"/>
    </xf>
    <xf numFmtId="0" fontId="14" fillId="0" borderId="0" xfId="0" applyFont="1"/>
    <xf numFmtId="0" fontId="2" fillId="4" borderId="6" xfId="1" applyFont="1" applyFill="1" applyBorder="1" applyAlignment="1">
      <alignment horizontal="center"/>
    </xf>
    <xf numFmtId="0" fontId="2" fillId="4" borderId="6" xfId="1" applyFont="1" applyFill="1" applyBorder="1"/>
    <xf numFmtId="0" fontId="2" fillId="4" borderId="6" xfId="1" applyFont="1" applyFill="1" applyBorder="1" applyAlignment="1">
      <alignment horizontal="left"/>
    </xf>
    <xf numFmtId="0" fontId="1" fillId="0" borderId="6" xfId="1" applyBorder="1" applyAlignment="1">
      <alignment horizontal="center"/>
    </xf>
    <xf numFmtId="0" fontId="1" fillId="5" borderId="6" xfId="1" applyFill="1" applyBorder="1" applyAlignment="1">
      <alignment horizontal="center"/>
    </xf>
    <xf numFmtId="0" fontId="6" fillId="5" borderId="6" xfId="1" applyFont="1" applyFill="1" applyBorder="1" applyAlignment="1">
      <alignment horizontal="center"/>
    </xf>
    <xf numFmtId="0" fontId="6" fillId="0" borderId="6" xfId="1" applyFont="1" applyBorder="1" applyAlignment="1">
      <alignment horizontal="center"/>
    </xf>
    <xf numFmtId="0" fontId="1" fillId="9" borderId="6" xfId="1" applyFill="1" applyBorder="1"/>
    <xf numFmtId="0" fontId="1" fillId="9" borderId="6" xfId="1" applyFill="1" applyBorder="1" applyAlignment="1">
      <alignment horizontal="center"/>
    </xf>
    <xf numFmtId="0" fontId="16" fillId="0" borderId="0" xfId="0" applyFont="1"/>
    <xf numFmtId="0" fontId="2" fillId="0" borderId="0" xfId="1" applyFont="1" applyAlignment="1">
      <alignment horizontal="center"/>
    </xf>
    <xf numFmtId="0" fontId="17" fillId="0" borderId="0" xfId="0" applyFont="1" applyAlignment="1">
      <alignment horizontal="center"/>
    </xf>
    <xf numFmtId="0" fontId="0" fillId="0" borderId="14" xfId="0" applyBorder="1" applyAlignment="1">
      <alignment horizontal="center"/>
    </xf>
    <xf numFmtId="165" fontId="18" fillId="15" borderId="6" xfId="0" applyNumberFormat="1" applyFont="1" applyFill="1" applyBorder="1"/>
    <xf numFmtId="0" fontId="0" fillId="15" borderId="6" xfId="0" applyFill="1" applyBorder="1" applyAlignment="1" applyProtection="1">
      <alignment wrapText="1"/>
      <protection hidden="1"/>
    </xf>
    <xf numFmtId="0" fontId="20" fillId="17" borderId="0" xfId="0" applyFont="1" applyFill="1" applyAlignment="1">
      <alignment vertical="center" wrapText="1"/>
    </xf>
    <xf numFmtId="0" fontId="21" fillId="17" borderId="0" xfId="0" applyFont="1" applyFill="1" applyAlignment="1">
      <alignment horizontal="right" vertical="center" wrapText="1"/>
    </xf>
    <xf numFmtId="0" fontId="20" fillId="18" borderId="0" xfId="0" applyFont="1" applyFill="1" applyAlignment="1">
      <alignment vertical="center" wrapText="1"/>
    </xf>
    <xf numFmtId="8" fontId="20" fillId="18" borderId="0" xfId="0" applyNumberFormat="1" applyFont="1" applyFill="1" applyAlignment="1">
      <alignment horizontal="right" vertical="center" wrapText="1"/>
    </xf>
    <xf numFmtId="0" fontId="22" fillId="19" borderId="0" xfId="5" applyFill="1" applyAlignment="1">
      <alignment vertical="center" wrapText="1"/>
    </xf>
    <xf numFmtId="8" fontId="20" fillId="19" borderId="0" xfId="0" applyNumberFormat="1" applyFont="1" applyFill="1" applyAlignment="1">
      <alignment horizontal="right" vertical="center" wrapText="1"/>
    </xf>
    <xf numFmtId="0" fontId="20" fillId="19" borderId="0" xfId="0" applyFont="1" applyFill="1" applyAlignment="1">
      <alignment vertical="center" wrapText="1"/>
    </xf>
    <xf numFmtId="0" fontId="21" fillId="19" borderId="0" xfId="0" applyFont="1" applyFill="1" applyAlignment="1">
      <alignment vertical="center" wrapText="1"/>
    </xf>
    <xf numFmtId="8" fontId="21" fillId="19" borderId="0" xfId="0" applyNumberFormat="1" applyFont="1" applyFill="1" applyAlignment="1">
      <alignment horizontal="right" vertical="center" wrapText="1"/>
    </xf>
    <xf numFmtId="0" fontId="6" fillId="9" borderId="6" xfId="1" applyFont="1" applyFill="1" applyBorder="1" applyAlignment="1">
      <alignment horizontal="center"/>
    </xf>
    <xf numFmtId="0" fontId="6" fillId="0" borderId="6" xfId="0" applyFont="1" applyBorder="1" applyAlignment="1">
      <alignment horizontal="center"/>
    </xf>
    <xf numFmtId="0" fontId="7" fillId="20" borderId="6" xfId="0" applyFont="1" applyFill="1" applyBorder="1"/>
    <xf numFmtId="0" fontId="0" fillId="15" borderId="0" xfId="0" applyFill="1"/>
    <xf numFmtId="0" fontId="22" fillId="0" borderId="0" xfId="5"/>
    <xf numFmtId="0" fontId="0" fillId="0" borderId="0" xfId="0" applyAlignment="1">
      <alignment horizontal="center"/>
    </xf>
    <xf numFmtId="0" fontId="1" fillId="7" borderId="6" xfId="1" applyFill="1" applyBorder="1"/>
    <xf numFmtId="3" fontId="6" fillId="0" borderId="6" xfId="1" applyNumberFormat="1" applyFont="1" applyBorder="1"/>
    <xf numFmtId="0" fontId="13" fillId="15" borderId="0" xfId="0" applyFont="1" applyFill="1"/>
    <xf numFmtId="0" fontId="7" fillId="0" borderId="6" xfId="0" applyFont="1" applyBorder="1" applyAlignment="1">
      <alignment horizontal="center"/>
    </xf>
    <xf numFmtId="0" fontId="7" fillId="0" borderId="6" xfId="0" applyFont="1" applyBorder="1" applyAlignment="1">
      <alignment horizontal="left"/>
    </xf>
    <xf numFmtId="0" fontId="9" fillId="0" borderId="6" xfId="0" applyFont="1" applyBorder="1"/>
    <xf numFmtId="0" fontId="18" fillId="0" borderId="6" xfId="0" applyFont="1" applyBorder="1"/>
    <xf numFmtId="0" fontId="18" fillId="0" borderId="6" xfId="0" applyFont="1" applyBorder="1" applyAlignment="1">
      <alignment horizontal="center"/>
    </xf>
    <xf numFmtId="0" fontId="18" fillId="0" borderId="6" xfId="0" applyFont="1" applyBorder="1" applyAlignment="1">
      <alignment horizontal="left"/>
    </xf>
    <xf numFmtId="3" fontId="7" fillId="0" borderId="6" xfId="0" applyNumberFormat="1" applyFont="1" applyBorder="1"/>
    <xf numFmtId="166" fontId="7" fillId="0" borderId="6" xfId="0" applyNumberFormat="1" applyFont="1" applyBorder="1" applyAlignment="1">
      <alignment horizontal="center"/>
    </xf>
    <xf numFmtId="3" fontId="7" fillId="0" borderId="12" xfId="0" applyNumberFormat="1" applyFont="1" applyBorder="1" applyAlignment="1">
      <alignment horizontal="left"/>
    </xf>
    <xf numFmtId="3" fontId="0" fillId="0" borderId="6" xfId="0" applyNumberFormat="1" applyBorder="1" applyAlignment="1">
      <alignment horizontal="right"/>
    </xf>
    <xf numFmtId="3" fontId="7" fillId="0" borderId="6" xfId="0" applyNumberFormat="1" applyFont="1" applyBorder="1" applyAlignment="1">
      <alignment horizontal="left"/>
    </xf>
    <xf numFmtId="0" fontId="0" fillId="0" borderId="0" xfId="0"/>
    <xf numFmtId="0" fontId="0" fillId="0" borderId="6" xfId="0" applyBorder="1"/>
    <xf numFmtId="0" fontId="0" fillId="0" borderId="0" xfId="0"/>
    <xf numFmtId="3" fontId="1" fillId="0" borderId="6" xfId="1" applyNumberFormat="1" applyFill="1" applyBorder="1"/>
    <xf numFmtId="0" fontId="2" fillId="0" borderId="6" xfId="1" applyFont="1" applyFill="1" applyBorder="1" applyAlignment="1">
      <alignment horizontal="left"/>
    </xf>
    <xf numFmtId="0" fontId="2" fillId="0" borderId="6" xfId="1" applyFont="1" applyFill="1" applyBorder="1"/>
    <xf numFmtId="0" fontId="7" fillId="0" borderId="6" xfId="0" applyFont="1" applyFill="1" applyBorder="1" applyAlignment="1">
      <alignment horizontal="right" wrapText="1"/>
    </xf>
    <xf numFmtId="6" fontId="7" fillId="21" borderId="6" xfId="0" applyNumberFormat="1" applyFont="1" applyFill="1" applyBorder="1"/>
    <xf numFmtId="166" fontId="7" fillId="21" borderId="6" xfId="0" applyNumberFormat="1" applyFont="1" applyFill="1" applyBorder="1"/>
    <xf numFmtId="165" fontId="7" fillId="15" borderId="6" xfId="0" applyNumberFormat="1" applyFont="1" applyFill="1" applyBorder="1"/>
    <xf numFmtId="165" fontId="7" fillId="15" borderId="6" xfId="0" applyNumberFormat="1" applyFont="1" applyFill="1" applyBorder="1" applyAlignment="1">
      <alignment horizontal="right"/>
    </xf>
    <xf numFmtId="0" fontId="0" fillId="0" borderId="0" xfId="0"/>
    <xf numFmtId="1" fontId="0" fillId="0" borderId="0" xfId="0" applyNumberFormat="1" applyFill="1"/>
    <xf numFmtId="0" fontId="2" fillId="0" borderId="28" xfId="1" applyFont="1" applyFill="1" applyBorder="1" applyAlignment="1">
      <alignment horizontal="right"/>
    </xf>
    <xf numFmtId="0" fontId="2" fillId="0" borderId="28" xfId="1" applyFont="1" applyFill="1" applyBorder="1" applyAlignment="1">
      <alignment horizontal="left"/>
    </xf>
    <xf numFmtId="1" fontId="0" fillId="0" borderId="6" xfId="0" applyNumberFormat="1" applyBorder="1" applyAlignment="1">
      <alignment wrapText="1"/>
    </xf>
    <xf numFmtId="0" fontId="2" fillId="0" borderId="28" xfId="1" applyFont="1" applyFill="1" applyBorder="1"/>
    <xf numFmtId="0" fontId="7" fillId="0" borderId="0" xfId="0" applyFont="1" applyAlignment="1">
      <alignment horizontal="center"/>
    </xf>
    <xf numFmtId="1" fontId="0" fillId="0" borderId="12" xfId="0" applyNumberFormat="1" applyBorder="1"/>
    <xf numFmtId="1" fontId="9" fillId="0" borderId="6" xfId="0" applyNumberFormat="1" applyFont="1" applyFill="1" applyBorder="1"/>
    <xf numFmtId="1" fontId="9" fillId="0" borderId="6" xfId="0" applyNumberFormat="1" applyFont="1" applyBorder="1"/>
    <xf numFmtId="1" fontId="1" fillId="0" borderId="6" xfId="1" applyNumberFormat="1" applyFont="1" applyBorder="1"/>
    <xf numFmtId="1" fontId="1" fillId="0" borderId="6" xfId="1" applyNumberFormat="1" applyFont="1" applyFill="1" applyBorder="1"/>
    <xf numFmtId="0" fontId="2" fillId="15" borderId="6" xfId="1" applyFont="1" applyFill="1" applyBorder="1" applyAlignment="1">
      <alignment horizontal="left"/>
    </xf>
    <xf numFmtId="0" fontId="7" fillId="15" borderId="6" xfId="0" applyFont="1" applyFill="1" applyBorder="1" applyAlignment="1">
      <alignment horizontal="left"/>
    </xf>
    <xf numFmtId="1" fontId="0" fillId="7" borderId="6" xfId="0" applyNumberFormat="1" applyFill="1" applyBorder="1"/>
    <xf numFmtId="1" fontId="0" fillId="7" borderId="12" xfId="0" applyNumberFormat="1" applyFill="1" applyBorder="1"/>
    <xf numFmtId="1" fontId="9" fillId="7" borderId="6" xfId="0" applyNumberFormat="1" applyFont="1" applyFill="1" applyBorder="1"/>
    <xf numFmtId="3" fontId="0" fillId="0" borderId="6" xfId="0" applyNumberFormat="1" applyBorder="1"/>
    <xf numFmtId="1" fontId="1" fillId="0" borderId="0" xfId="1" applyNumberFormat="1" applyAlignment="1" applyProtection="1">
      <alignment vertical="center" wrapText="1"/>
      <protection locked="0"/>
    </xf>
    <xf numFmtId="0" fontId="0" fillId="0" borderId="0" xfId="0" applyAlignment="1" applyProtection="1">
      <alignment vertical="center" wrapText="1"/>
      <protection locked="0"/>
    </xf>
    <xf numFmtId="0" fontId="1" fillId="0" borderId="0" xfId="1" applyAlignment="1" applyProtection="1">
      <alignment wrapText="1"/>
      <protection locked="0"/>
    </xf>
    <xf numFmtId="0" fontId="0" fillId="0" borderId="0" xfId="0" applyAlignment="1" applyProtection="1">
      <alignment wrapText="1"/>
      <protection locked="0"/>
    </xf>
    <xf numFmtId="1" fontId="1" fillId="0" borderId="0" xfId="1" applyNumberFormat="1" applyProtection="1">
      <protection locked="0"/>
    </xf>
    <xf numFmtId="0" fontId="1" fillId="0" borderId="0" xfId="1" applyProtection="1">
      <protection locked="0"/>
    </xf>
    <xf numFmtId="164" fontId="2" fillId="3" borderId="6" xfId="1" applyNumberFormat="1" applyFont="1" applyFill="1" applyBorder="1" applyAlignment="1" applyProtection="1">
      <alignment horizontal="center" vertical="center"/>
      <protection hidden="1"/>
    </xf>
    <xf numFmtId="0" fontId="2" fillId="3" borderId="6" xfId="1" applyFont="1" applyFill="1" applyBorder="1" applyAlignment="1" applyProtection="1">
      <alignment horizontal="center" vertical="center"/>
      <protection hidden="1"/>
    </xf>
    <xf numFmtId="1" fontId="1" fillId="0" borderId="0" xfId="1" applyNumberFormat="1" applyProtection="1">
      <protection hidden="1"/>
    </xf>
    <xf numFmtId="0" fontId="1" fillId="0" borderId="0" xfId="1" applyProtection="1">
      <protection hidden="1"/>
    </xf>
    <xf numFmtId="0" fontId="2" fillId="0" borderId="0" xfId="1" applyFont="1" applyProtection="1">
      <protection locked="0"/>
    </xf>
    <xf numFmtId="0" fontId="7" fillId="0" borderId="0" xfId="0" applyFont="1" applyProtection="1">
      <protection locked="0"/>
    </xf>
    <xf numFmtId="165" fontId="2" fillId="3" borderId="6" xfId="1" applyNumberFormat="1" applyFont="1" applyFill="1" applyBorder="1" applyProtection="1">
      <protection hidden="1"/>
    </xf>
    <xf numFmtId="1" fontId="1" fillId="0" borderId="17" xfId="1" applyNumberFormat="1" applyBorder="1" applyAlignment="1" applyProtection="1">
      <alignment horizontal="center"/>
      <protection locked="0"/>
    </xf>
    <xf numFmtId="0" fontId="1" fillId="0" borderId="18" xfId="1" applyBorder="1" applyAlignment="1" applyProtection="1">
      <alignment horizontal="center"/>
      <protection locked="0"/>
    </xf>
    <xf numFmtId="0" fontId="1" fillId="0" borderId="19" xfId="1" applyBorder="1" applyAlignment="1" applyProtection="1">
      <alignment horizontal="center"/>
      <protection locked="0"/>
    </xf>
    <xf numFmtId="1" fontId="4" fillId="0" borderId="13" xfId="1" applyNumberFormat="1" applyFont="1" applyBorder="1" applyAlignment="1" applyProtection="1">
      <alignment horizontal="center"/>
      <protection locked="0"/>
    </xf>
    <xf numFmtId="0" fontId="1" fillId="0" borderId="0" xfId="1" applyAlignment="1" applyProtection="1">
      <alignment horizontal="center"/>
      <protection locked="0"/>
    </xf>
    <xf numFmtId="0" fontId="1" fillId="0" borderId="20" xfId="1" applyBorder="1" applyAlignment="1" applyProtection="1">
      <alignment horizontal="center"/>
      <protection locked="0"/>
    </xf>
    <xf numFmtId="1" fontId="1" fillId="0" borderId="13" xfId="1" applyNumberFormat="1" applyBorder="1" applyAlignment="1" applyProtection="1">
      <alignment horizontal="center"/>
      <protection hidden="1"/>
    </xf>
    <xf numFmtId="0" fontId="1" fillId="0" borderId="0" xfId="1" applyAlignment="1" applyProtection="1">
      <alignment horizontal="center"/>
      <protection hidden="1"/>
    </xf>
    <xf numFmtId="0" fontId="1" fillId="0" borderId="20" xfId="1" applyBorder="1" applyAlignment="1" applyProtection="1">
      <alignment horizontal="center"/>
      <protection hidden="1"/>
    </xf>
    <xf numFmtId="0" fontId="2" fillId="13" borderId="17" xfId="1" applyFont="1" applyFill="1" applyBorder="1" applyAlignment="1" applyProtection="1">
      <alignment horizontal="center" vertical="center" wrapText="1"/>
      <protection hidden="1"/>
    </xf>
    <xf numFmtId="0" fontId="2" fillId="13" borderId="18" xfId="1" applyFont="1" applyFill="1" applyBorder="1" applyAlignment="1" applyProtection="1">
      <alignment horizontal="center" vertical="center" wrapText="1"/>
      <protection hidden="1"/>
    </xf>
    <xf numFmtId="0" fontId="2" fillId="13" borderId="19" xfId="1" applyFont="1" applyFill="1" applyBorder="1" applyAlignment="1" applyProtection="1">
      <alignment horizontal="center" vertical="center" wrapText="1"/>
      <protection hidden="1"/>
    </xf>
    <xf numFmtId="0" fontId="2" fillId="13" borderId="13" xfId="1" applyFont="1" applyFill="1" applyBorder="1" applyAlignment="1" applyProtection="1">
      <alignment horizontal="center" vertical="center" wrapText="1"/>
      <protection hidden="1"/>
    </xf>
    <xf numFmtId="0" fontId="2" fillId="13" borderId="0" xfId="1" applyFont="1" applyFill="1" applyAlignment="1" applyProtection="1">
      <alignment horizontal="center" vertical="center" wrapText="1"/>
      <protection hidden="1"/>
    </xf>
    <xf numFmtId="0" fontId="2" fillId="13" borderId="20" xfId="1" applyFont="1" applyFill="1" applyBorder="1" applyAlignment="1" applyProtection="1">
      <alignment horizontal="center" vertical="center" wrapText="1"/>
      <protection hidden="1"/>
    </xf>
    <xf numFmtId="0" fontId="2" fillId="13" borderId="21" xfId="1" applyFont="1" applyFill="1" applyBorder="1" applyAlignment="1" applyProtection="1">
      <alignment horizontal="center" vertical="center" wrapText="1"/>
      <protection hidden="1"/>
    </xf>
    <xf numFmtId="0" fontId="2" fillId="13" borderId="22" xfId="1" applyFont="1" applyFill="1" applyBorder="1" applyAlignment="1" applyProtection="1">
      <alignment horizontal="center" vertical="center" wrapText="1"/>
      <protection hidden="1"/>
    </xf>
    <xf numFmtId="0" fontId="2" fillId="13" borderId="23" xfId="1" applyFont="1" applyFill="1" applyBorder="1" applyAlignment="1" applyProtection="1">
      <alignment horizontal="center" vertical="center" wrapText="1"/>
      <protection hidden="1"/>
    </xf>
    <xf numFmtId="0" fontId="1" fillId="0" borderId="17" xfId="1" applyBorder="1" applyAlignment="1" applyProtection="1">
      <alignment vertical="center" wrapText="1"/>
      <protection locked="0"/>
    </xf>
    <xf numFmtId="0" fontId="1" fillId="0" borderId="18" xfId="1" applyBorder="1" applyAlignment="1" applyProtection="1">
      <alignment vertical="center" wrapText="1"/>
      <protection locked="0"/>
    </xf>
    <xf numFmtId="0" fontId="1" fillId="0" borderId="19" xfId="1" applyBorder="1" applyAlignment="1" applyProtection="1">
      <alignment vertical="center" wrapText="1"/>
      <protection locked="0"/>
    </xf>
    <xf numFmtId="0" fontId="1" fillId="0" borderId="13" xfId="1" applyBorder="1" applyAlignment="1" applyProtection="1">
      <alignment vertical="center" wrapText="1"/>
      <protection locked="0"/>
    </xf>
    <xf numFmtId="0" fontId="1" fillId="0" borderId="0" xfId="1" applyAlignment="1" applyProtection="1">
      <alignment vertical="center" wrapText="1"/>
      <protection locked="0"/>
    </xf>
    <xf numFmtId="0" fontId="1" fillId="0" borderId="20" xfId="1" applyBorder="1" applyAlignment="1" applyProtection="1">
      <alignment vertical="center" wrapText="1"/>
      <protection locked="0"/>
    </xf>
    <xf numFmtId="0" fontId="1" fillId="0" borderId="21" xfId="1" applyBorder="1" applyAlignment="1" applyProtection="1">
      <alignment vertical="center" wrapText="1"/>
      <protection locked="0"/>
    </xf>
    <xf numFmtId="0" fontId="1" fillId="0" borderId="22" xfId="1" applyBorder="1" applyAlignment="1" applyProtection="1">
      <alignment vertical="center" wrapText="1"/>
      <protection locked="0"/>
    </xf>
    <xf numFmtId="0" fontId="1" fillId="0" borderId="23" xfId="1" applyBorder="1" applyAlignment="1" applyProtection="1">
      <alignment vertical="center" wrapText="1"/>
      <protection locked="0"/>
    </xf>
    <xf numFmtId="0" fontId="5" fillId="0" borderId="12" xfId="1" applyFont="1" applyBorder="1" applyAlignment="1">
      <alignment horizontal="left" wrapText="1"/>
    </xf>
    <xf numFmtId="0" fontId="5" fillId="0" borderId="14" xfId="1" applyFont="1" applyBorder="1" applyAlignment="1">
      <alignment horizontal="left" wrapText="1"/>
    </xf>
    <xf numFmtId="0" fontId="5" fillId="0" borderId="15" xfId="1" applyFont="1" applyBorder="1" applyAlignment="1">
      <alignment horizontal="left" wrapText="1"/>
    </xf>
    <xf numFmtId="0" fontId="5" fillId="0" borderId="13" xfId="1" applyFont="1" applyBorder="1" applyAlignment="1">
      <alignment horizontal="center"/>
    </xf>
    <xf numFmtId="0" fontId="5" fillId="0" borderId="0" xfId="1" applyFont="1" applyAlignment="1">
      <alignment horizontal="center"/>
    </xf>
    <xf numFmtId="0" fontId="13" fillId="0" borderId="0" xfId="0" applyFont="1" applyAlignment="1">
      <alignment horizontal="center"/>
    </xf>
    <xf numFmtId="0" fontId="13" fillId="0" borderId="0" xfId="0" applyFont="1"/>
    <xf numFmtId="1" fontId="2" fillId="0" borderId="0" xfId="1" applyNumberFormat="1" applyFont="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1" fillId="0" borderId="0" xfId="1" applyAlignment="1" applyProtection="1">
      <alignment horizontal="left" vertical="center" wrapText="1"/>
      <protection locked="0"/>
    </xf>
    <xf numFmtId="0" fontId="0" fillId="0" borderId="0" xfId="0" applyAlignment="1" applyProtection="1">
      <alignment horizontal="left" vertical="center" wrapText="1"/>
      <protection locked="0"/>
    </xf>
    <xf numFmtId="1" fontId="3" fillId="0" borderId="13" xfId="1" applyNumberFormat="1" applyFont="1" applyBorder="1" applyAlignment="1" applyProtection="1">
      <alignment horizontal="left"/>
      <protection hidden="1"/>
    </xf>
    <xf numFmtId="0" fontId="1" fillId="0" borderId="0" xfId="1" applyAlignment="1" applyProtection="1">
      <alignment horizontal="left"/>
      <protection hidden="1"/>
    </xf>
    <xf numFmtId="0" fontId="1" fillId="0" borderId="20" xfId="1" applyBorder="1" applyAlignment="1" applyProtection="1">
      <alignment horizontal="left"/>
      <protection hidden="1"/>
    </xf>
    <xf numFmtId="1" fontId="4" fillId="0" borderId="13" xfId="1" applyNumberFormat="1" applyFont="1" applyBorder="1" applyProtection="1">
      <protection locked="0"/>
    </xf>
    <xf numFmtId="0" fontId="1" fillId="0" borderId="20" xfId="1" applyBorder="1" applyProtection="1">
      <protection locked="0"/>
    </xf>
    <xf numFmtId="1" fontId="1" fillId="6" borderId="13" xfId="1" applyNumberFormat="1" applyFill="1" applyBorder="1" applyAlignment="1" applyProtection="1">
      <alignment horizontal="left"/>
      <protection hidden="1"/>
    </xf>
    <xf numFmtId="0" fontId="1" fillId="6" borderId="0" xfId="1" applyFill="1" applyAlignment="1" applyProtection="1">
      <alignment horizontal="left"/>
      <protection hidden="1"/>
    </xf>
    <xf numFmtId="0" fontId="1" fillId="6" borderId="20" xfId="1" applyFill="1" applyBorder="1" applyAlignment="1" applyProtection="1">
      <alignment horizontal="left"/>
      <protection hidden="1"/>
    </xf>
    <xf numFmtId="1" fontId="3" fillId="0" borderId="13" xfId="1" applyNumberFormat="1" applyFont="1" applyBorder="1" applyAlignment="1" applyProtection="1">
      <alignment horizontal="left"/>
      <protection locked="0"/>
    </xf>
    <xf numFmtId="0" fontId="1" fillId="0" borderId="0" xfId="1" applyAlignment="1" applyProtection="1">
      <alignment horizontal="left"/>
      <protection locked="0"/>
    </xf>
    <xf numFmtId="0" fontId="1" fillId="0" borderId="20" xfId="1" applyBorder="1" applyAlignment="1" applyProtection="1">
      <alignment horizontal="left"/>
      <protection locked="0"/>
    </xf>
    <xf numFmtId="1" fontId="4" fillId="0" borderId="21" xfId="1" applyNumberFormat="1" applyFont="1" applyBorder="1" applyAlignment="1" applyProtection="1">
      <alignment horizontal="left"/>
      <protection locked="0"/>
    </xf>
    <xf numFmtId="0" fontId="1" fillId="0" borderId="22" xfId="1" applyBorder="1" applyAlignment="1" applyProtection="1">
      <alignment horizontal="left"/>
      <protection locked="0"/>
    </xf>
    <xf numFmtId="0" fontId="1" fillId="0" borderId="23" xfId="1" applyBorder="1" applyAlignment="1" applyProtection="1">
      <alignment horizontal="left"/>
      <protection locked="0"/>
    </xf>
    <xf numFmtId="1" fontId="1" fillId="0" borderId="21" xfId="1" applyNumberFormat="1" applyBorder="1" applyProtection="1">
      <protection hidden="1"/>
    </xf>
    <xf numFmtId="0" fontId="1" fillId="0" borderId="22" xfId="1" applyBorder="1" applyProtection="1">
      <protection hidden="1"/>
    </xf>
    <xf numFmtId="0" fontId="1" fillId="0" borderId="23" xfId="1" applyBorder="1" applyProtection="1">
      <protection hidden="1"/>
    </xf>
    <xf numFmtId="1" fontId="1" fillId="0" borderId="10" xfId="1" applyNumberFormat="1" applyBorder="1" applyAlignment="1" applyProtection="1">
      <alignment wrapText="1"/>
      <protection hidden="1"/>
    </xf>
    <xf numFmtId="0" fontId="1" fillId="0" borderId="10" xfId="1" applyBorder="1" applyProtection="1">
      <protection hidden="1"/>
    </xf>
    <xf numFmtId="0" fontId="2" fillId="0" borderId="12" xfId="1" applyFont="1" applyBorder="1" applyProtection="1">
      <protection locked="0"/>
    </xf>
    <xf numFmtId="0" fontId="0" fillId="0" borderId="15" xfId="0" applyBorder="1" applyProtection="1">
      <protection locked="0"/>
    </xf>
    <xf numFmtId="0" fontId="13" fillId="0" borderId="8" xfId="0" applyFont="1" applyBorder="1" applyAlignment="1">
      <alignment horizontal="center"/>
    </xf>
    <xf numFmtId="0" fontId="15" fillId="0" borderId="6" xfId="1" applyFont="1" applyBorder="1" applyAlignment="1">
      <alignment horizontal="center" wrapText="1"/>
    </xf>
    <xf numFmtId="0" fontId="0" fillId="0" borderId="6" xfId="0" applyBorder="1" applyAlignment="1">
      <alignment wrapText="1"/>
    </xf>
    <xf numFmtId="0" fontId="15" fillId="0" borderId="6" xfId="1" applyFont="1" applyBorder="1" applyAlignment="1">
      <alignment horizontal="center" vertical="center" wrapText="1"/>
    </xf>
    <xf numFmtId="0" fontId="0" fillId="0" borderId="6" xfId="0" applyBorder="1" applyAlignment="1">
      <alignment vertical="center" wrapText="1"/>
    </xf>
    <xf numFmtId="0" fontId="13" fillId="0" borderId="8" xfId="0" applyFont="1" applyBorder="1" applyAlignment="1">
      <alignment horizontal="center" wrapText="1"/>
    </xf>
    <xf numFmtId="0" fontId="5" fillId="0" borderId="0" xfId="1" applyFont="1" applyAlignment="1">
      <alignment horizontal="center" wrapText="1"/>
    </xf>
    <xf numFmtId="0" fontId="2" fillId="4" borderId="0" xfId="1" applyFont="1" applyFill="1" applyAlignment="1">
      <alignment horizontal="center" wrapText="1"/>
    </xf>
    <xf numFmtId="0" fontId="2" fillId="4" borderId="0" xfId="1" applyFont="1" applyFill="1" applyAlignment="1">
      <alignment horizontal="center"/>
    </xf>
    <xf numFmtId="0" fontId="17" fillId="20" borderId="12" xfId="0" applyFont="1" applyFill="1" applyBorder="1" applyAlignment="1">
      <alignment horizontal="center" wrapText="1"/>
    </xf>
    <xf numFmtId="0" fontId="0" fillId="20" borderId="14" xfId="0" applyFill="1" applyBorder="1" applyAlignment="1">
      <alignment horizontal="center" wrapText="1"/>
    </xf>
    <xf numFmtId="0" fontId="0" fillId="20" borderId="15" xfId="0" applyFill="1" applyBorder="1" applyAlignment="1">
      <alignment horizontal="center" wrapText="1"/>
    </xf>
    <xf numFmtId="0" fontId="0" fillId="20" borderId="14" xfId="0" applyFill="1" applyBorder="1"/>
    <xf numFmtId="0" fontId="23" fillId="20" borderId="14" xfId="0" applyFont="1" applyFill="1" applyBorder="1" applyAlignment="1">
      <alignment horizontal="center"/>
    </xf>
    <xf numFmtId="0" fontId="2" fillId="4" borderId="12" xfId="1" applyFont="1" applyFill="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2" fillId="4" borderId="17" xfId="1" applyFont="1" applyFill="1" applyBorder="1" applyAlignment="1">
      <alignment horizontal="center" wrapText="1"/>
    </xf>
    <xf numFmtId="0" fontId="0" fillId="0" borderId="18" xfId="0" applyBorder="1" applyAlignment="1">
      <alignment horizontal="center" wrapText="1"/>
    </xf>
    <xf numFmtId="0" fontId="0" fillId="0" borderId="19"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xf numFmtId="0" fontId="17" fillId="0" borderId="6" xfId="0" applyFont="1" applyBorder="1" applyAlignment="1">
      <alignment horizontal="center"/>
    </xf>
    <xf numFmtId="0" fontId="0" fillId="0" borderId="22" xfId="0" applyBorder="1"/>
    <xf numFmtId="0" fontId="0" fillId="0" borderId="23" xfId="0" applyBorder="1"/>
    <xf numFmtId="0" fontId="2" fillId="4" borderId="6" xfId="1" applyFont="1" applyFill="1" applyBorder="1" applyAlignment="1">
      <alignment horizontal="center"/>
    </xf>
    <xf numFmtId="0" fontId="5" fillId="0" borderId="6" xfId="1" applyFont="1" applyBorder="1" applyAlignment="1">
      <alignment horizontal="center"/>
    </xf>
    <xf numFmtId="1" fontId="2" fillId="0" borderId="0" xfId="1" applyNumberFormat="1" applyFont="1" applyAlignment="1" applyProtection="1">
      <alignment vertical="center"/>
      <protection locked="0"/>
    </xf>
    <xf numFmtId="0" fontId="0" fillId="0" borderId="0" xfId="0" applyAlignment="1">
      <alignment vertical="center"/>
    </xf>
    <xf numFmtId="0" fontId="0" fillId="0" borderId="0" xfId="0"/>
    <xf numFmtId="1" fontId="1" fillId="0" borderId="0" xfId="1" applyNumberFormat="1"/>
    <xf numFmtId="0" fontId="1" fillId="0" borderId="0" xfId="1"/>
    <xf numFmtId="1" fontId="1" fillId="0" borderId="25" xfId="1" applyNumberFormat="1" applyBorder="1"/>
    <xf numFmtId="0" fontId="1" fillId="0" borderId="16" xfId="1" applyBorder="1"/>
    <xf numFmtId="0" fontId="1" fillId="0" borderId="29" xfId="1" applyBorder="1"/>
    <xf numFmtId="1" fontId="4" fillId="0" borderId="13" xfId="1" applyNumberFormat="1" applyFont="1" applyBorder="1" applyAlignment="1">
      <alignment horizontal="left"/>
    </xf>
    <xf numFmtId="0" fontId="1" fillId="0" borderId="0" xfId="1" applyAlignment="1">
      <alignment horizontal="left"/>
    </xf>
    <xf numFmtId="0" fontId="1" fillId="0" borderId="20" xfId="1" applyBorder="1" applyAlignment="1">
      <alignment horizontal="left"/>
    </xf>
    <xf numFmtId="1" fontId="1" fillId="0" borderId="13" xfId="1" applyNumberFormat="1" applyBorder="1" applyAlignment="1" applyProtection="1">
      <alignment horizontal="center"/>
      <protection locked="0"/>
    </xf>
    <xf numFmtId="1" fontId="3" fillId="0" borderId="13" xfId="1" applyNumberFormat="1" applyFont="1" applyBorder="1" applyAlignment="1">
      <alignment horizontal="left"/>
    </xf>
    <xf numFmtId="0" fontId="0" fillId="0" borderId="20" xfId="0" applyBorder="1"/>
    <xf numFmtId="0" fontId="0" fillId="0" borderId="13" xfId="0" applyBorder="1"/>
    <xf numFmtId="1" fontId="4" fillId="0" borderId="28" xfId="1" applyNumberFormat="1" applyFont="1" applyBorder="1" applyProtection="1">
      <protection locked="0"/>
    </xf>
    <xf numFmtId="0" fontId="1" fillId="0" borderId="28" xfId="1" applyBorder="1" applyProtection="1">
      <protection locked="0"/>
    </xf>
    <xf numFmtId="1" fontId="1" fillId="14" borderId="13" xfId="1" applyNumberFormat="1" applyFill="1" applyBorder="1" applyAlignment="1">
      <alignment horizontal="left"/>
    </xf>
    <xf numFmtId="0" fontId="1" fillId="14" borderId="0" xfId="1" applyFill="1" applyAlignment="1">
      <alignment horizontal="left"/>
    </xf>
    <xf numFmtId="0" fontId="1" fillId="14" borderId="20" xfId="1" applyFill="1" applyBorder="1" applyAlignment="1">
      <alignment horizontal="left"/>
    </xf>
    <xf numFmtId="17" fontId="0" fillId="0" borderId="6" xfId="0" applyNumberFormat="1" applyBorder="1"/>
    <xf numFmtId="0" fontId="0" fillId="0" borderId="6" xfId="0" applyBorder="1"/>
    <xf numFmtId="0" fontId="0" fillId="0" borderId="17"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20" xfId="0" applyBorder="1" applyAlignment="1" applyProtection="1">
      <alignment horizontal="center"/>
      <protection locked="0"/>
    </xf>
    <xf numFmtId="0" fontId="7" fillId="10" borderId="6" xfId="0" applyFont="1" applyFill="1" applyBorder="1" applyAlignment="1" applyProtection="1">
      <alignment horizontal="center" vertical="center" wrapText="1"/>
      <protection locked="0"/>
    </xf>
    <xf numFmtId="0" fontId="0" fillId="0" borderId="6" xfId="0" applyBorder="1" applyAlignment="1" applyProtection="1">
      <alignment horizontal="left" vertical="center" wrapText="1"/>
      <protection locked="0"/>
    </xf>
    <xf numFmtId="165" fontId="7" fillId="8" borderId="6" xfId="0" applyNumberFormat="1" applyFont="1" applyFill="1" applyBorder="1" applyAlignment="1">
      <alignment horizontal="left"/>
    </xf>
    <xf numFmtId="0" fontId="0" fillId="0" borderId="0" xfId="0" applyProtection="1">
      <protection locked="0"/>
    </xf>
    <xf numFmtId="0" fontId="0" fillId="0" borderId="20" xfId="0" applyBorder="1" applyProtection="1">
      <protection locked="0"/>
    </xf>
    <xf numFmtId="0" fontId="0" fillId="12" borderId="17" xfId="0" applyFill="1" applyBorder="1" applyAlignment="1">
      <alignment horizontal="center" wrapText="1"/>
    </xf>
    <xf numFmtId="0" fontId="0" fillId="12" borderId="18" xfId="0" applyFill="1" applyBorder="1" applyAlignment="1">
      <alignment horizontal="center" wrapText="1"/>
    </xf>
    <xf numFmtId="0" fontId="0" fillId="12" borderId="19" xfId="0" applyFill="1" applyBorder="1" applyAlignment="1">
      <alignment horizontal="center" wrapText="1"/>
    </xf>
    <xf numFmtId="0" fontId="0" fillId="12" borderId="13" xfId="0" applyFill="1" applyBorder="1" applyAlignment="1">
      <alignment horizontal="center" wrapText="1"/>
    </xf>
    <xf numFmtId="0" fontId="0" fillId="12" borderId="0" xfId="0" applyFill="1" applyAlignment="1">
      <alignment horizontal="center" wrapText="1"/>
    </xf>
    <xf numFmtId="0" fontId="0" fillId="12" borderId="20" xfId="0" applyFill="1" applyBorder="1" applyAlignment="1">
      <alignment horizontal="center" wrapText="1"/>
    </xf>
    <xf numFmtId="0" fontId="0" fillId="12" borderId="21" xfId="0" applyFill="1" applyBorder="1" applyAlignment="1">
      <alignment horizontal="center" wrapText="1"/>
    </xf>
    <xf numFmtId="0" fontId="0" fillId="12" borderId="22" xfId="0" applyFill="1" applyBorder="1" applyAlignment="1">
      <alignment horizontal="center" wrapText="1"/>
    </xf>
    <xf numFmtId="0" fontId="0" fillId="12" borderId="23" xfId="0" applyFill="1" applyBorder="1" applyAlignment="1">
      <alignment horizontal="center" wrapText="1"/>
    </xf>
    <xf numFmtId="165" fontId="0" fillId="8" borderId="12" xfId="0" applyNumberFormat="1" applyFill="1" applyBorder="1" applyAlignment="1">
      <alignment horizontal="center"/>
    </xf>
    <xf numFmtId="165" fontId="0" fillId="8" borderId="14" xfId="0" applyNumberFormat="1" applyFill="1" applyBorder="1" applyAlignment="1">
      <alignment horizontal="center"/>
    </xf>
    <xf numFmtId="165" fontId="0" fillId="8" borderId="15" xfId="0" applyNumberFormat="1" applyFill="1" applyBorder="1" applyAlignment="1">
      <alignment horizontal="center"/>
    </xf>
    <xf numFmtId="0" fontId="19" fillId="0" borderId="0" xfId="0" applyFont="1" applyAlignment="1">
      <alignment horizontal="center" vertical="center"/>
    </xf>
    <xf numFmtId="0" fontId="0" fillId="0" borderId="0" xfId="0" applyAlignment="1">
      <alignment horizontal="center"/>
    </xf>
    <xf numFmtId="1" fontId="1" fillId="0" borderId="0" xfId="1" applyNumberFormat="1" applyAlignment="1" applyProtection="1">
      <alignment wrapText="1"/>
      <protection hidden="1"/>
    </xf>
  </cellXfs>
  <cellStyles count="6">
    <cellStyle name="Currency 2" xfId="4"/>
    <cellStyle name="Currency 3" xfId="2"/>
    <cellStyle name="Hyperlink" xfId="5" builtinId="8"/>
    <cellStyle name="Normal" xfId="0" builtinId="0"/>
    <cellStyle name="Normal 2" xfId="3"/>
    <cellStyle name="Normal 3" xfId="1"/>
  </cellStyles>
  <dxfs count="12">
    <dxf>
      <fill>
        <patternFill>
          <bgColor theme="8" tint="0.79998168889431442"/>
        </patternFill>
      </fill>
    </dxf>
    <dxf>
      <fill>
        <patternFill>
          <bgColor theme="7" tint="0.79998168889431442"/>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552D"/>
      <color rgb="FF006600"/>
      <color rgb="FF339966"/>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hyperlink" Target="https://www.calculator.net/take-home-pay-calculator.html?cannualincome=15080&amp;cpayfrequency=Monthly&amp;cfilestatus=Single&amp;callowance=0&amp;cdeduction=50&amp;cstatetax=5&amp;ccitytax=0&amp;cadditionat1=no&amp;printit=0&amp;x=62&amp;y=14" TargetMode="External"/><Relationship Id="rId1" Type="http://schemas.openxmlformats.org/officeDocument/2006/relationships/hyperlink" Target="https://www.calculator.net/take-home-pay-calculator.html?cannualincome=12144&amp;cpayfrequency=Monthly&amp;cfilestatus=Single&amp;callowance=0&amp;cdeduction=50&amp;cstatetax=5&amp;ccitytax=0&amp;cadditionat1=no&amp;printit=0&amp;x=72&amp;y=18" TargetMode="External"/></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36"/>
  <sheetViews>
    <sheetView view="pageBreakPreview" topLeftCell="A14" zoomScale="130" zoomScaleNormal="100" zoomScaleSheetLayoutView="130" workbookViewId="0">
      <selection activeCell="D18" sqref="D18"/>
    </sheetView>
  </sheetViews>
  <sheetFormatPr defaultColWidth="9.109375" defaultRowHeight="14.4" x14ac:dyDescent="0.3"/>
  <cols>
    <col min="1" max="1" width="73.33203125" style="29" customWidth="1"/>
    <col min="2" max="3" width="9.6640625" style="29" customWidth="1"/>
    <col min="4" max="4" width="10.109375" style="29" customWidth="1"/>
    <col min="5" max="16384" width="9.109375" style="29"/>
  </cols>
  <sheetData>
    <row r="1" spans="1:4" ht="15" x14ac:dyDescent="0.25">
      <c r="A1" s="248" t="s">
        <v>7</v>
      </c>
      <c r="B1" s="249"/>
      <c r="C1" s="249"/>
      <c r="D1" s="250"/>
    </row>
    <row r="2" spans="1:4" ht="15" x14ac:dyDescent="0.25">
      <c r="A2" s="251" t="s">
        <v>30</v>
      </c>
      <c r="B2" s="252"/>
      <c r="C2" s="252"/>
      <c r="D2" s="253"/>
    </row>
    <row r="3" spans="1:4" ht="15" x14ac:dyDescent="0.25">
      <c r="A3" s="254"/>
      <c r="B3" s="255"/>
      <c r="C3" s="255"/>
      <c r="D3" s="256"/>
    </row>
    <row r="4" spans="1:4" x14ac:dyDescent="0.3">
      <c r="A4" s="88" t="s">
        <v>43</v>
      </c>
      <c r="B4" s="257" t="s">
        <v>106</v>
      </c>
      <c r="C4" s="258"/>
      <c r="D4" s="259"/>
    </row>
    <row r="5" spans="1:4" x14ac:dyDescent="0.3">
      <c r="A5" s="83"/>
      <c r="B5" s="260"/>
      <c r="C5" s="261"/>
      <c r="D5" s="262"/>
    </row>
    <row r="6" spans="1:4" x14ac:dyDescent="0.3">
      <c r="A6" s="89" t="s">
        <v>107</v>
      </c>
      <c r="B6" s="263"/>
      <c r="C6" s="264"/>
      <c r="D6" s="265"/>
    </row>
    <row r="7" spans="1:4" x14ac:dyDescent="0.3">
      <c r="A7" s="97" t="s">
        <v>46</v>
      </c>
      <c r="B7" s="266" t="s">
        <v>108</v>
      </c>
      <c r="C7" s="267"/>
      <c r="D7" s="268"/>
    </row>
    <row r="8" spans="1:4" x14ac:dyDescent="0.3">
      <c r="A8" s="90"/>
      <c r="B8" s="269"/>
      <c r="C8" s="270"/>
      <c r="D8" s="271"/>
    </row>
    <row r="9" spans="1:4" x14ac:dyDescent="0.3">
      <c r="A9" s="91"/>
      <c r="B9" s="272"/>
      <c r="C9" s="273"/>
      <c r="D9" s="274"/>
    </row>
    <row r="10" spans="1:4" ht="15" x14ac:dyDescent="0.25">
      <c r="A10" s="92"/>
      <c r="B10" s="93" t="s">
        <v>48</v>
      </c>
      <c r="C10" s="93" t="s">
        <v>49</v>
      </c>
      <c r="D10" s="93" t="s">
        <v>50</v>
      </c>
    </row>
    <row r="11" spans="1:4" ht="26.25" x14ac:dyDescent="0.25">
      <c r="A11" s="94" t="s">
        <v>51</v>
      </c>
      <c r="B11" s="75">
        <f>'Summary Sheet '!B4</f>
        <v>0</v>
      </c>
      <c r="C11" s="75" t="str">
        <f>'Summary Sheet '!C4</f>
        <v/>
      </c>
      <c r="D11" s="111">
        <f>IF(ISBLANK(C11),"",SUM(B11:C11))</f>
        <v>0</v>
      </c>
    </row>
    <row r="12" spans="1:4" ht="26.25" x14ac:dyDescent="0.25">
      <c r="A12" s="94" t="s">
        <v>109</v>
      </c>
      <c r="B12" s="64" t="e">
        <f>IF(ISBLANK(C11),"",(B11/D11))</f>
        <v>#DIV/0!</v>
      </c>
      <c r="C12" s="64" t="e">
        <f>IF(ISBLANK(C11),"",(C11/D11))</f>
        <v>#VALUE!</v>
      </c>
      <c r="D12" s="95"/>
    </row>
    <row r="13" spans="1:4" ht="26.25" x14ac:dyDescent="0.25">
      <c r="A13" s="96" t="s">
        <v>110</v>
      </c>
      <c r="B13" s="112">
        <f>'Summary Sheet '!B5</f>
        <v>0</v>
      </c>
      <c r="C13" s="112">
        <f>'Summary Sheet '!C5</f>
        <v>0</v>
      </c>
      <c r="D13" s="39"/>
    </row>
    <row r="14" spans="1:4" ht="26.25" x14ac:dyDescent="0.25">
      <c r="A14" s="96" t="s">
        <v>111</v>
      </c>
      <c r="B14" s="112">
        <f>'Summary Sheet '!B6</f>
        <v>0</v>
      </c>
      <c r="C14" s="112">
        <f>'Summary Sheet '!C6</f>
        <v>0</v>
      </c>
      <c r="D14" s="39"/>
    </row>
    <row r="15" spans="1:4" ht="26.25" x14ac:dyDescent="0.25">
      <c r="A15" s="96" t="s">
        <v>112</v>
      </c>
      <c r="B15" s="112">
        <f>'Summary Sheet '!B7</f>
        <v>0</v>
      </c>
      <c r="C15" s="112">
        <f>'Summary Sheet '!C7</f>
        <v>0</v>
      </c>
      <c r="D15" s="39"/>
    </row>
    <row r="16" spans="1:4" ht="26.25" x14ac:dyDescent="0.25">
      <c r="A16" s="96" t="s">
        <v>113</v>
      </c>
      <c r="B16" s="114" t="e">
        <f>IF(ISBLANK(B11),"",('Mom''s present home (2)'!B19))</f>
        <v>#DIV/0!</v>
      </c>
      <c r="C16" s="114" t="e">
        <f>IF(ISBLANK(C11),"",('Dad''s present home (2)'!B19))</f>
        <v>#DIV/0!</v>
      </c>
      <c r="D16" s="39"/>
    </row>
    <row r="17" spans="1:4" ht="26.25" x14ac:dyDescent="0.25">
      <c r="A17" s="96" t="s">
        <v>114</v>
      </c>
      <c r="B17" s="63" t="e">
        <f>IF(ISBLANK(B13),"",SUM(B13-B14-B15-B16))</f>
        <v>#DIV/0!</v>
      </c>
      <c r="C17" s="63" t="e">
        <f>IF(ISBLANK(C13),"",SUM(C13-C14-C15-C16))</f>
        <v>#DIV/0!</v>
      </c>
      <c r="D17" s="63" t="e">
        <f>IF(ISBLANK(C11),"",SUM(B17:C17))</f>
        <v>#DIV/0!</v>
      </c>
    </row>
    <row r="18" spans="1:4" ht="26.25" x14ac:dyDescent="0.25">
      <c r="A18" s="96" t="s">
        <v>115</v>
      </c>
      <c r="B18" s="39"/>
      <c r="C18" s="39"/>
      <c r="D18" s="63" t="e">
        <f>IF(C11=0,0,VLOOKUP(D17,'08 Guidelines Base Support Tab '!A3:I252,IF(D11&gt;13,13,D11+3)))</f>
        <v>#DIV/0!</v>
      </c>
    </row>
    <row r="19" spans="1:4" ht="26.25" x14ac:dyDescent="0.25">
      <c r="A19" s="96" t="s">
        <v>116</v>
      </c>
      <c r="B19" s="59" t="e">
        <f>IF(ISBLANK(B13),"",(B17/D17))</f>
        <v>#DIV/0!</v>
      </c>
      <c r="C19" s="59" t="e">
        <f>IF(ISBLANK(C13),"",(C17/D17))</f>
        <v>#DIV/0!</v>
      </c>
      <c r="D19" s="39"/>
    </row>
    <row r="20" spans="1:4" ht="26.25" x14ac:dyDescent="0.25">
      <c r="A20" s="96" t="s">
        <v>117</v>
      </c>
      <c r="B20" s="63" t="e">
        <f>IF(ISBLANK(B13),"",(B19*D18))</f>
        <v>#DIV/0!</v>
      </c>
      <c r="C20" s="63" t="e">
        <f>IF(ISBLANK(C13),"",(C19*D18))</f>
        <v>#DIV/0!</v>
      </c>
      <c r="D20" s="115"/>
    </row>
    <row r="21" spans="1:4" ht="26.25" x14ac:dyDescent="0.25">
      <c r="A21" s="96" t="s">
        <v>118</v>
      </c>
      <c r="B21" s="63" t="e">
        <f>IF(ISBLANK(C13),"",(B20*C12))</f>
        <v>#DIV/0!</v>
      </c>
      <c r="C21" s="116"/>
      <c r="D21" s="115"/>
    </row>
    <row r="22" spans="1:4" ht="26.25" x14ac:dyDescent="0.25">
      <c r="A22" s="96" t="s">
        <v>119</v>
      </c>
      <c r="B22" s="115"/>
      <c r="C22" s="63" t="e">
        <f>IF(ISBLANK(C13),"",(C20*B12))</f>
        <v>#DIV/0!</v>
      </c>
      <c r="D22" s="116"/>
    </row>
    <row r="23" spans="1:4" ht="39" x14ac:dyDescent="0.25">
      <c r="A23" s="96" t="s">
        <v>120</v>
      </c>
      <c r="B23" s="247" t="e">
        <f>IF(ISBLANK(C13),"",(IF(B21&gt;C22,(B21-C22),C22-B21)))</f>
        <v>#DIV/0!</v>
      </c>
      <c r="C23" s="247"/>
      <c r="D23" s="247"/>
    </row>
    <row r="24" spans="1:4" ht="15" x14ac:dyDescent="0.25">
      <c r="A24" s="125"/>
      <c r="B24" s="126"/>
      <c r="C24" s="126" t="e">
        <f>B23</f>
        <v>#DIV/0!</v>
      </c>
      <c r="D24" s="126"/>
    </row>
    <row r="25" spans="1:4" ht="15" x14ac:dyDescent="0.25">
      <c r="A25" s="30" t="s">
        <v>121</v>
      </c>
      <c r="B25" s="241" t="e">
        <f>IF(ISBLANK(C13),"",(IF(B21&gt;C22,(B10),C10)))</f>
        <v>#DIV/0!</v>
      </c>
      <c r="C25" s="242"/>
      <c r="D25" s="242"/>
    </row>
    <row r="26" spans="1:4" ht="15" x14ac:dyDescent="0.25">
      <c r="A26" s="243"/>
      <c r="B26" s="244"/>
      <c r="C26" s="244"/>
      <c r="D26" s="244"/>
    </row>
    <row r="27" spans="1:4" ht="15" x14ac:dyDescent="0.25">
      <c r="A27" s="80" t="s">
        <v>138</v>
      </c>
      <c r="B27" s="245"/>
      <c r="C27" s="246"/>
      <c r="D27" s="74"/>
    </row>
    <row r="28" spans="1:4" ht="15" x14ac:dyDescent="0.25">
      <c r="A28" s="239" t="s">
        <v>62</v>
      </c>
      <c r="B28" s="240"/>
      <c r="C28" s="240"/>
      <c r="D28" s="240"/>
    </row>
    <row r="29" spans="1:4" ht="15" x14ac:dyDescent="0.25">
      <c r="A29" s="243"/>
      <c r="B29" s="244"/>
      <c r="C29" s="244"/>
      <c r="D29" s="244"/>
    </row>
    <row r="30" spans="1:4" ht="15" x14ac:dyDescent="0.25">
      <c r="A30" s="243" t="s">
        <v>122</v>
      </c>
      <c r="B30" s="244"/>
      <c r="C30" s="244"/>
      <c r="D30" s="244"/>
    </row>
    <row r="31" spans="1:4" x14ac:dyDescent="0.3">
      <c r="A31" s="235"/>
      <c r="B31" s="237"/>
      <c r="C31" s="238"/>
      <c r="D31" s="238"/>
    </row>
    <row r="32" spans="1:4" x14ac:dyDescent="0.3">
      <c r="A32" s="236"/>
      <c r="B32" s="238"/>
      <c r="C32" s="238"/>
      <c r="D32" s="238"/>
    </row>
    <row r="33" spans="1:4" x14ac:dyDescent="0.3">
      <c r="A33" s="236"/>
      <c r="B33" s="238"/>
      <c r="C33" s="238"/>
      <c r="D33" s="238"/>
    </row>
    <row r="34" spans="1:4" x14ac:dyDescent="0.3">
      <c r="A34" s="236"/>
      <c r="B34" s="238"/>
      <c r="C34" s="238"/>
      <c r="D34" s="238"/>
    </row>
    <row r="35" spans="1:4" x14ac:dyDescent="0.3">
      <c r="A35" s="236"/>
      <c r="B35" s="238"/>
      <c r="C35" s="238"/>
      <c r="D35" s="238"/>
    </row>
    <row r="36" spans="1:4" ht="15" x14ac:dyDescent="0.25">
      <c r="A36" s="239" t="s">
        <v>65</v>
      </c>
      <c r="B36" s="240"/>
      <c r="C36" s="240"/>
      <c r="D36" s="240"/>
    </row>
  </sheetData>
  <mergeCells count="15">
    <mergeCell ref="B23:D23"/>
    <mergeCell ref="A1:D1"/>
    <mergeCell ref="A2:D2"/>
    <mergeCell ref="A3:D3"/>
    <mergeCell ref="B4:D6"/>
    <mergeCell ref="B7:D9"/>
    <mergeCell ref="A31:A35"/>
    <mergeCell ref="B31:D35"/>
    <mergeCell ref="A36:D36"/>
    <mergeCell ref="B25:D25"/>
    <mergeCell ref="A26:D26"/>
    <mergeCell ref="B27:C27"/>
    <mergeCell ref="A28:D28"/>
    <mergeCell ref="A29:D29"/>
    <mergeCell ref="A30:D30"/>
  </mergeCells>
  <pageMargins left="0.1" right="0.1" top="0.5" bottom="0.5" header="0.3" footer="0.3"/>
  <pageSetup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'New Low Income Table'!$K$1:$K$8</xm:f>
          </x14:formula1>
          <xm:sqref>A1:D1</xm:sqref>
        </x14:dataValidation>
        <x14:dataValidation type="list" allowBlank="1" showInputMessage="1" showErrorMessage="1">
          <x14:formula1>
            <xm:f>'New Low Income Table'!$K$10:$K$38</xm:f>
          </x14:formula1>
          <xm:sqref>A2:D2</xm:sqref>
        </x14:dataValidation>
        <x14:dataValidation type="list" allowBlank="1" showInputMessage="1" showErrorMessage="1">
          <x14:formula1>
            <xm:f>'New Low Income Table'!$D$5:$H$5</xm:f>
          </x14:formula1>
          <xm:sqref>B11:C11</xm:sqref>
        </x14:dataValidation>
        <x14:dataValidation type="list" allowBlank="1" showInputMessage="1" showErrorMessage="1">
          <x14:formula1>
            <xm:f>'New Low Income Table'!$K$41:$K$42</xm:f>
          </x14:formula1>
          <xm:sqref>B27:C27</xm:sqref>
        </x14:dataValidation>
        <x14:dataValidation type="list" allowBlank="1" showInputMessage="1" showErrorMessage="1">
          <x14:formula1>
            <xm:f>'New Low Income Table'!$K$44:$K$47</xm:f>
          </x14:formula1>
          <xm:sqref>A31:A35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22"/>
  <sheetViews>
    <sheetView workbookViewId="0">
      <selection activeCell="H29" sqref="H29"/>
    </sheetView>
  </sheetViews>
  <sheetFormatPr defaultRowHeight="14.4" x14ac:dyDescent="0.3"/>
  <sheetData>
    <row r="3" spans="1:9" ht="15.75" x14ac:dyDescent="0.25">
      <c r="A3" s="331"/>
      <c r="B3" s="331"/>
      <c r="C3" s="332"/>
      <c r="D3" s="330" t="s">
        <v>169</v>
      </c>
      <c r="E3" s="330"/>
      <c r="F3" s="330"/>
      <c r="G3" s="330"/>
      <c r="H3" s="330"/>
      <c r="I3" s="330"/>
    </row>
    <row r="4" spans="1:9" x14ac:dyDescent="0.3">
      <c r="A4" s="324" t="s">
        <v>1</v>
      </c>
      <c r="B4" s="325"/>
      <c r="C4" s="326"/>
      <c r="D4" s="321" t="s">
        <v>2</v>
      </c>
      <c r="E4" s="322"/>
      <c r="F4" s="322"/>
      <c r="G4" s="322"/>
      <c r="H4" s="322"/>
      <c r="I4" s="323"/>
    </row>
    <row r="5" spans="1:9" x14ac:dyDescent="0.3">
      <c r="A5" s="327"/>
      <c r="B5" s="328"/>
      <c r="C5" s="329"/>
      <c r="D5" s="162">
        <v>1</v>
      </c>
      <c r="E5" s="162">
        <v>2</v>
      </c>
      <c r="F5" s="162">
        <v>3</v>
      </c>
      <c r="G5" s="162">
        <v>4</v>
      </c>
      <c r="H5" s="162">
        <v>5</v>
      </c>
      <c r="I5" s="162">
        <v>6</v>
      </c>
    </row>
    <row r="6" spans="1:9" ht="15" x14ac:dyDescent="0.25">
      <c r="A6" s="163">
        <v>0</v>
      </c>
      <c r="B6" s="162" t="s">
        <v>3</v>
      </c>
      <c r="C6" s="164">
        <v>649</v>
      </c>
      <c r="D6" s="165">
        <v>30</v>
      </c>
      <c r="E6" s="165">
        <v>30</v>
      </c>
      <c r="F6" s="165">
        <v>30</v>
      </c>
      <c r="G6" s="165">
        <v>30</v>
      </c>
      <c r="H6" s="165">
        <v>30</v>
      </c>
      <c r="I6" s="165">
        <v>30</v>
      </c>
    </row>
    <row r="7" spans="1:9" ht="15" x14ac:dyDescent="0.25">
      <c r="A7" s="163">
        <v>650</v>
      </c>
      <c r="B7" s="162" t="s">
        <v>3</v>
      </c>
      <c r="C7" s="164">
        <v>675</v>
      </c>
      <c r="D7" s="166">
        <v>30</v>
      </c>
      <c r="E7" s="166">
        <v>30</v>
      </c>
      <c r="F7" s="166">
        <v>30</v>
      </c>
      <c r="G7" s="166">
        <v>30</v>
      </c>
      <c r="H7" s="166">
        <v>31</v>
      </c>
      <c r="I7" s="166">
        <v>31</v>
      </c>
    </row>
    <row r="8" spans="1:9" ht="15" x14ac:dyDescent="0.25">
      <c r="A8" s="163">
        <v>676</v>
      </c>
      <c r="B8" s="162" t="s">
        <v>3</v>
      </c>
      <c r="C8" s="164">
        <v>700</v>
      </c>
      <c r="D8" s="165">
        <v>58</v>
      </c>
      <c r="E8" s="165">
        <v>60</v>
      </c>
      <c r="F8" s="165">
        <v>60</v>
      </c>
      <c r="G8" s="165">
        <v>61</v>
      </c>
      <c r="H8" s="165">
        <v>61</v>
      </c>
      <c r="I8" s="165">
        <v>62</v>
      </c>
    </row>
    <row r="9" spans="1:9" ht="15" x14ac:dyDescent="0.25">
      <c r="A9" s="163">
        <v>701</v>
      </c>
      <c r="B9" s="162" t="s">
        <v>3</v>
      </c>
      <c r="C9" s="164">
        <v>725</v>
      </c>
      <c r="D9" s="166">
        <v>88</v>
      </c>
      <c r="E9" s="166">
        <v>88</v>
      </c>
      <c r="F9" s="166">
        <v>90</v>
      </c>
      <c r="G9" s="166">
        <v>91</v>
      </c>
      <c r="H9" s="166">
        <v>92</v>
      </c>
      <c r="I9" s="166">
        <v>92</v>
      </c>
    </row>
    <row r="10" spans="1:9" ht="15" x14ac:dyDescent="0.25">
      <c r="A10" s="163">
        <v>726</v>
      </c>
      <c r="B10" s="162" t="s">
        <v>3</v>
      </c>
      <c r="C10" s="164">
        <v>750</v>
      </c>
      <c r="D10" s="165">
        <v>117</v>
      </c>
      <c r="E10" s="165">
        <v>118</v>
      </c>
      <c r="F10" s="165">
        <v>119</v>
      </c>
      <c r="G10" s="165">
        <v>120</v>
      </c>
      <c r="H10" s="165">
        <v>122</v>
      </c>
      <c r="I10" s="165">
        <v>123</v>
      </c>
    </row>
    <row r="11" spans="1:9" ht="15" x14ac:dyDescent="0.25">
      <c r="A11" s="163">
        <v>751</v>
      </c>
      <c r="B11" s="162" t="s">
        <v>3</v>
      </c>
      <c r="C11" s="164">
        <v>775</v>
      </c>
      <c r="D11" s="168" t="s">
        <v>187</v>
      </c>
      <c r="E11" s="166">
        <v>148</v>
      </c>
      <c r="F11" s="166">
        <v>149</v>
      </c>
      <c r="G11" s="166">
        <v>151</v>
      </c>
      <c r="H11" s="166">
        <v>153</v>
      </c>
      <c r="I11" s="166">
        <v>155</v>
      </c>
    </row>
    <row r="12" spans="1:9" ht="15" x14ac:dyDescent="0.25">
      <c r="A12" s="163">
        <v>776</v>
      </c>
      <c r="B12" s="162" t="s">
        <v>3</v>
      </c>
      <c r="C12" s="164">
        <v>800</v>
      </c>
      <c r="D12" s="168" t="s">
        <v>187</v>
      </c>
      <c r="E12" s="165">
        <v>178</v>
      </c>
      <c r="F12" s="165">
        <v>179</v>
      </c>
      <c r="G12" s="165">
        <v>182</v>
      </c>
      <c r="H12" s="165">
        <v>183</v>
      </c>
      <c r="I12" s="165">
        <v>186</v>
      </c>
    </row>
    <row r="13" spans="1:9" ht="15" x14ac:dyDescent="0.25">
      <c r="A13" s="163">
        <v>801</v>
      </c>
      <c r="B13" s="162" t="s">
        <v>3</v>
      </c>
      <c r="C13" s="164">
        <v>825</v>
      </c>
      <c r="D13" s="168" t="s">
        <v>187</v>
      </c>
      <c r="E13" s="166">
        <v>207</v>
      </c>
      <c r="F13" s="166">
        <v>209</v>
      </c>
      <c r="G13" s="166">
        <v>212</v>
      </c>
      <c r="H13" s="166">
        <v>214</v>
      </c>
      <c r="I13" s="166">
        <v>216</v>
      </c>
    </row>
    <row r="14" spans="1:9" ht="15" x14ac:dyDescent="0.25">
      <c r="A14" s="163">
        <v>826</v>
      </c>
      <c r="B14" s="162" t="s">
        <v>3</v>
      </c>
      <c r="C14" s="164">
        <v>850</v>
      </c>
      <c r="D14" s="168" t="s">
        <v>187</v>
      </c>
      <c r="E14" s="165">
        <v>236</v>
      </c>
      <c r="F14" s="165">
        <v>239</v>
      </c>
      <c r="G14" s="165">
        <v>242</v>
      </c>
      <c r="H14" s="165">
        <v>244</v>
      </c>
      <c r="I14" s="165">
        <v>247</v>
      </c>
    </row>
    <row r="15" spans="1:9" ht="15" x14ac:dyDescent="0.25">
      <c r="A15" s="163">
        <v>851</v>
      </c>
      <c r="B15" s="162" t="s">
        <v>3</v>
      </c>
      <c r="C15" s="164">
        <v>875</v>
      </c>
      <c r="D15" s="168" t="s">
        <v>187</v>
      </c>
      <c r="E15" s="166">
        <v>266</v>
      </c>
      <c r="F15" s="166">
        <v>269</v>
      </c>
      <c r="G15" s="166">
        <v>272</v>
      </c>
      <c r="H15" s="166">
        <v>275</v>
      </c>
      <c r="I15" s="166">
        <v>278</v>
      </c>
    </row>
    <row r="16" spans="1:9" ht="15" x14ac:dyDescent="0.25">
      <c r="A16" s="163">
        <v>876</v>
      </c>
      <c r="B16" s="162" t="s">
        <v>3</v>
      </c>
      <c r="C16" s="164">
        <v>900</v>
      </c>
      <c r="D16" s="168" t="s">
        <v>187</v>
      </c>
      <c r="E16" s="168" t="s">
        <v>187</v>
      </c>
      <c r="F16" s="165">
        <v>299</v>
      </c>
      <c r="G16" s="165">
        <v>303</v>
      </c>
      <c r="H16" s="165">
        <v>305</v>
      </c>
      <c r="I16" s="165">
        <v>309</v>
      </c>
    </row>
    <row r="17" spans="1:9" ht="15" x14ac:dyDescent="0.25">
      <c r="A17" s="163">
        <v>901</v>
      </c>
      <c r="B17" s="162" t="s">
        <v>3</v>
      </c>
      <c r="C17" s="164">
        <v>925</v>
      </c>
      <c r="D17" s="168" t="s">
        <v>187</v>
      </c>
      <c r="E17" s="168" t="s">
        <v>187</v>
      </c>
      <c r="F17" s="166">
        <v>329</v>
      </c>
      <c r="G17" s="166">
        <v>333</v>
      </c>
      <c r="H17" s="166">
        <v>337</v>
      </c>
      <c r="I17" s="166">
        <v>339</v>
      </c>
    </row>
    <row r="18" spans="1:9" ht="15" x14ac:dyDescent="0.25">
      <c r="A18" s="163">
        <v>926</v>
      </c>
      <c r="B18" s="162" t="s">
        <v>3</v>
      </c>
      <c r="C18" s="164">
        <v>950</v>
      </c>
      <c r="D18" s="168" t="s">
        <v>187</v>
      </c>
      <c r="E18" s="168" t="s">
        <v>187</v>
      </c>
      <c r="F18" s="168" t="s">
        <v>187</v>
      </c>
      <c r="G18" s="165">
        <v>363</v>
      </c>
      <c r="H18" s="165">
        <v>366</v>
      </c>
      <c r="I18" s="165">
        <v>370</v>
      </c>
    </row>
    <row r="19" spans="1:9" ht="15" x14ac:dyDescent="0.25">
      <c r="A19" s="163">
        <v>951</v>
      </c>
      <c r="B19" s="162" t="s">
        <v>3</v>
      </c>
      <c r="C19" s="164">
        <v>975</v>
      </c>
      <c r="D19" s="168" t="s">
        <v>187</v>
      </c>
      <c r="E19" s="168" t="s">
        <v>187</v>
      </c>
      <c r="F19" s="168" t="s">
        <v>187</v>
      </c>
      <c r="G19" s="166">
        <v>393</v>
      </c>
      <c r="H19" s="166">
        <v>398</v>
      </c>
      <c r="I19" s="166">
        <v>402</v>
      </c>
    </row>
    <row r="20" spans="1:9" ht="15" x14ac:dyDescent="0.25">
      <c r="A20" s="163">
        <v>976</v>
      </c>
      <c r="B20" s="162" t="s">
        <v>3</v>
      </c>
      <c r="C20" s="164">
        <v>1000</v>
      </c>
      <c r="D20" s="168" t="s">
        <v>187</v>
      </c>
      <c r="E20" s="168" t="s">
        <v>187</v>
      </c>
      <c r="F20" s="168" t="s">
        <v>187</v>
      </c>
      <c r="G20" s="168" t="s">
        <v>187</v>
      </c>
      <c r="H20" s="165">
        <v>428</v>
      </c>
      <c r="I20" s="165">
        <v>433</v>
      </c>
    </row>
    <row r="21" spans="1:9" ht="15" x14ac:dyDescent="0.25">
      <c r="A21" s="163">
        <v>1001</v>
      </c>
      <c r="B21" s="162" t="s">
        <v>4</v>
      </c>
      <c r="C21" s="164">
        <v>1050</v>
      </c>
      <c r="D21" s="168" t="s">
        <v>187</v>
      </c>
      <c r="E21" s="168" t="s">
        <v>187</v>
      </c>
      <c r="F21" s="168" t="s">
        <v>187</v>
      </c>
      <c r="G21" s="168" t="s">
        <v>187</v>
      </c>
      <c r="H21" s="168" t="s">
        <v>187</v>
      </c>
      <c r="I21" s="170">
        <v>494</v>
      </c>
    </row>
    <row r="22" spans="1:9" ht="15" x14ac:dyDescent="0.25">
      <c r="A22" s="163">
        <v>1051</v>
      </c>
      <c r="B22" s="162" t="s">
        <v>4</v>
      </c>
      <c r="C22" s="164">
        <v>1100</v>
      </c>
      <c r="D22" s="168" t="s">
        <v>187</v>
      </c>
      <c r="E22" s="168" t="s">
        <v>187</v>
      </c>
      <c r="F22" s="168" t="s">
        <v>187</v>
      </c>
      <c r="G22" s="168" t="s">
        <v>187</v>
      </c>
      <c r="H22" s="168" t="s">
        <v>187</v>
      </c>
      <c r="I22" s="168" t="s">
        <v>187</v>
      </c>
    </row>
  </sheetData>
  <mergeCells count="4">
    <mergeCell ref="A3:C3"/>
    <mergeCell ref="A4:C5"/>
    <mergeCell ref="D3:I3"/>
    <mergeCell ref="D4:I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2"/>
  <sheetViews>
    <sheetView zoomScale="120" zoomScaleNormal="120" workbookViewId="0">
      <pane ySplit="2" topLeftCell="A3" activePane="bottomLeft" state="frozen"/>
      <selection pane="bottomLeft" activeCell="D46" sqref="D46:I46"/>
    </sheetView>
  </sheetViews>
  <sheetFormatPr defaultRowHeight="14.4" x14ac:dyDescent="0.3"/>
  <cols>
    <col min="2" max="2" width="2.33203125" customWidth="1"/>
    <col min="3" max="3" width="9.88671875" customWidth="1"/>
    <col min="11" max="11" width="22.6640625" customWidth="1"/>
  </cols>
  <sheetData>
    <row r="1" spans="1:17" ht="15.75" x14ac:dyDescent="0.25">
      <c r="A1" s="275" t="s">
        <v>42</v>
      </c>
      <c r="B1" s="276"/>
      <c r="C1" s="276"/>
      <c r="D1" s="334" t="s">
        <v>2</v>
      </c>
      <c r="E1" s="334"/>
      <c r="F1" s="334"/>
      <c r="G1" s="334"/>
      <c r="H1" s="334"/>
      <c r="I1" s="334"/>
    </row>
    <row r="2" spans="1:17" ht="15" x14ac:dyDescent="0.25">
      <c r="A2" s="12"/>
      <c r="B2" s="12"/>
      <c r="C2" s="13"/>
      <c r="D2" s="158">
        <v>1</v>
      </c>
      <c r="E2" s="159">
        <v>2</v>
      </c>
      <c r="F2" s="159">
        <v>3</v>
      </c>
      <c r="G2" s="159">
        <v>4</v>
      </c>
      <c r="H2" s="159">
        <v>5</v>
      </c>
      <c r="I2" s="159">
        <v>6</v>
      </c>
    </row>
    <row r="3" spans="1:17" ht="15" x14ac:dyDescent="0.25">
      <c r="A3" s="142">
        <v>726</v>
      </c>
      <c r="B3" s="142" t="s">
        <v>3</v>
      </c>
      <c r="C3" s="143">
        <v>750</v>
      </c>
      <c r="D3" s="146">
        <v>138</v>
      </c>
      <c r="E3" s="147">
        <v>245</v>
      </c>
      <c r="F3" s="147">
        <v>286</v>
      </c>
      <c r="G3" s="147">
        <v>319</v>
      </c>
      <c r="H3" s="147">
        <v>351</v>
      </c>
      <c r="I3" s="147">
        <v>382</v>
      </c>
    </row>
    <row r="4" spans="1:17" ht="15" x14ac:dyDescent="0.25">
      <c r="A4" s="142">
        <v>751</v>
      </c>
      <c r="B4" s="142" t="s">
        <v>3</v>
      </c>
      <c r="C4" s="143">
        <v>775</v>
      </c>
      <c r="D4" s="146">
        <v>141</v>
      </c>
      <c r="E4" s="147">
        <v>252</v>
      </c>
      <c r="F4" s="147">
        <v>294</v>
      </c>
      <c r="G4" s="147">
        <v>328</v>
      </c>
      <c r="H4" s="147">
        <v>360</v>
      </c>
      <c r="I4" s="147">
        <v>392</v>
      </c>
    </row>
    <row r="5" spans="1:17" ht="15" x14ac:dyDescent="0.25">
      <c r="A5" s="142">
        <v>776</v>
      </c>
      <c r="B5" s="142" t="s">
        <v>3</v>
      </c>
      <c r="C5" s="143">
        <v>800</v>
      </c>
      <c r="D5" s="146">
        <v>146</v>
      </c>
      <c r="E5" s="147">
        <v>259</v>
      </c>
      <c r="F5" s="147">
        <v>301</v>
      </c>
      <c r="G5" s="147">
        <v>336</v>
      </c>
      <c r="H5" s="147">
        <v>370</v>
      </c>
      <c r="I5" s="147">
        <v>402</v>
      </c>
    </row>
    <row r="6" spans="1:17" ht="15" x14ac:dyDescent="0.25">
      <c r="A6" s="142">
        <v>801</v>
      </c>
      <c r="B6" s="142" t="s">
        <v>3</v>
      </c>
      <c r="C6" s="143">
        <v>825</v>
      </c>
      <c r="D6" s="146">
        <v>151</v>
      </c>
      <c r="E6" s="147">
        <v>265</v>
      </c>
      <c r="F6" s="147">
        <v>309</v>
      </c>
      <c r="G6" s="147">
        <v>345</v>
      </c>
      <c r="H6" s="147">
        <v>379</v>
      </c>
      <c r="I6" s="147">
        <v>412</v>
      </c>
    </row>
    <row r="7" spans="1:17" ht="15" x14ac:dyDescent="0.25">
      <c r="A7" s="142">
        <v>826</v>
      </c>
      <c r="B7" s="142" t="s">
        <v>3</v>
      </c>
      <c r="C7" s="143">
        <v>850</v>
      </c>
      <c r="D7" s="146">
        <v>155</v>
      </c>
      <c r="E7" s="147">
        <v>272</v>
      </c>
      <c r="F7" s="147">
        <v>317</v>
      </c>
      <c r="G7" s="147">
        <v>353</v>
      </c>
      <c r="H7" s="147">
        <v>389</v>
      </c>
      <c r="I7" s="147">
        <v>423</v>
      </c>
    </row>
    <row r="8" spans="1:17" ht="15" x14ac:dyDescent="0.25">
      <c r="A8" s="142">
        <v>851</v>
      </c>
      <c r="B8" s="142" t="s">
        <v>3</v>
      </c>
      <c r="C8" s="143">
        <v>875</v>
      </c>
      <c r="D8" s="146">
        <v>160</v>
      </c>
      <c r="E8" s="147">
        <v>279</v>
      </c>
      <c r="F8" s="147">
        <v>324</v>
      </c>
      <c r="G8" s="147">
        <v>362</v>
      </c>
      <c r="H8" s="147">
        <v>398</v>
      </c>
      <c r="I8" s="147">
        <v>433</v>
      </c>
    </row>
    <row r="9" spans="1:17" ht="15" x14ac:dyDescent="0.25">
      <c r="A9" s="142">
        <v>876</v>
      </c>
      <c r="B9" s="142" t="s">
        <v>3</v>
      </c>
      <c r="C9" s="143">
        <v>900</v>
      </c>
      <c r="D9" s="146">
        <v>165</v>
      </c>
      <c r="E9" s="147">
        <v>285</v>
      </c>
      <c r="F9" s="147">
        <v>332</v>
      </c>
      <c r="G9" s="147">
        <v>370</v>
      </c>
      <c r="H9" s="147">
        <v>407</v>
      </c>
      <c r="I9" s="147">
        <v>443</v>
      </c>
    </row>
    <row r="10" spans="1:17" ht="15" x14ac:dyDescent="0.25">
      <c r="A10" s="142">
        <v>901</v>
      </c>
      <c r="B10" s="142" t="s">
        <v>3</v>
      </c>
      <c r="C10" s="143">
        <v>925</v>
      </c>
      <c r="D10" s="146">
        <v>169</v>
      </c>
      <c r="E10" s="147">
        <v>292</v>
      </c>
      <c r="F10" s="147">
        <v>340</v>
      </c>
      <c r="G10" s="147">
        <v>379</v>
      </c>
      <c r="H10" s="147">
        <v>417</v>
      </c>
      <c r="I10" s="147">
        <v>453</v>
      </c>
    </row>
    <row r="11" spans="1:17" ht="15" x14ac:dyDescent="0.25">
      <c r="A11" s="142">
        <v>926</v>
      </c>
      <c r="B11" s="142" t="s">
        <v>3</v>
      </c>
      <c r="C11" s="143">
        <v>950</v>
      </c>
      <c r="D11" s="146">
        <v>174</v>
      </c>
      <c r="E11" s="147">
        <v>299</v>
      </c>
      <c r="F11" s="147">
        <v>348</v>
      </c>
      <c r="G11" s="147">
        <v>387</v>
      </c>
      <c r="H11" s="147">
        <v>426</v>
      </c>
      <c r="I11" s="147">
        <v>464</v>
      </c>
    </row>
    <row r="12" spans="1:17" ht="15" x14ac:dyDescent="0.25">
      <c r="A12" s="142">
        <v>951</v>
      </c>
      <c r="B12" s="142" t="s">
        <v>3</v>
      </c>
      <c r="C12" s="143">
        <v>975</v>
      </c>
      <c r="D12" s="146">
        <v>179</v>
      </c>
      <c r="E12" s="147">
        <v>305</v>
      </c>
      <c r="F12" s="147">
        <v>355</v>
      </c>
      <c r="G12" s="147">
        <v>396</v>
      </c>
      <c r="H12" s="147">
        <v>436</v>
      </c>
      <c r="I12" s="147">
        <v>474</v>
      </c>
    </row>
    <row r="13" spans="1:17" ht="15" x14ac:dyDescent="0.25">
      <c r="A13" s="142">
        <v>976</v>
      </c>
      <c r="B13" s="142" t="s">
        <v>3</v>
      </c>
      <c r="C13" s="143">
        <v>1000</v>
      </c>
      <c r="D13" s="146">
        <v>183</v>
      </c>
      <c r="E13" s="147">
        <v>312</v>
      </c>
      <c r="F13" s="147">
        <v>363</v>
      </c>
      <c r="G13" s="147">
        <v>405</v>
      </c>
      <c r="H13" s="147">
        <v>445</v>
      </c>
      <c r="I13" s="147">
        <v>484</v>
      </c>
      <c r="L13" s="10">
        <v>1</v>
      </c>
      <c r="M13" s="10">
        <v>2</v>
      </c>
      <c r="N13" s="10">
        <v>3</v>
      </c>
      <c r="O13" s="10">
        <v>4</v>
      </c>
      <c r="P13" s="10">
        <v>5</v>
      </c>
      <c r="Q13" s="10">
        <v>6</v>
      </c>
    </row>
    <row r="14" spans="1:17" ht="18.75" x14ac:dyDescent="0.3">
      <c r="A14" s="142">
        <v>1001</v>
      </c>
      <c r="B14" s="142" t="s">
        <v>3</v>
      </c>
      <c r="C14" s="143">
        <v>1050</v>
      </c>
      <c r="D14" s="146">
        <v>193</v>
      </c>
      <c r="E14" s="147">
        <v>322</v>
      </c>
      <c r="F14" s="147">
        <v>374</v>
      </c>
      <c r="G14" s="147">
        <v>417</v>
      </c>
      <c r="H14" s="147">
        <v>459</v>
      </c>
      <c r="I14" s="147">
        <v>500</v>
      </c>
      <c r="J14" s="189"/>
      <c r="K14" s="194" t="s">
        <v>184</v>
      </c>
      <c r="L14" s="189">
        <v>30</v>
      </c>
      <c r="M14" s="189">
        <v>30</v>
      </c>
      <c r="N14" s="189">
        <v>30</v>
      </c>
      <c r="O14" s="189">
        <v>30</v>
      </c>
      <c r="P14" s="189">
        <v>30</v>
      </c>
      <c r="Q14" s="189">
        <v>30</v>
      </c>
    </row>
    <row r="15" spans="1:17" ht="15" x14ac:dyDescent="0.25">
      <c r="A15" s="142">
        <v>1051</v>
      </c>
      <c r="B15" s="142" t="s">
        <v>3</v>
      </c>
      <c r="C15" s="143">
        <v>1100</v>
      </c>
      <c r="D15" s="146">
        <v>201</v>
      </c>
      <c r="E15" s="147">
        <v>335</v>
      </c>
      <c r="F15" s="147">
        <v>390</v>
      </c>
      <c r="G15" s="147">
        <v>435</v>
      </c>
      <c r="H15" s="147">
        <v>478</v>
      </c>
      <c r="I15" s="147">
        <v>520</v>
      </c>
    </row>
    <row r="16" spans="1:17" ht="15" x14ac:dyDescent="0.25">
      <c r="A16" s="142">
        <v>1101</v>
      </c>
      <c r="B16" s="142" t="s">
        <v>3</v>
      </c>
      <c r="C16" s="143">
        <v>1150</v>
      </c>
      <c r="D16" s="146">
        <v>210</v>
      </c>
      <c r="E16" s="147">
        <v>348</v>
      </c>
      <c r="F16" s="147">
        <v>405</v>
      </c>
      <c r="G16" s="147">
        <v>452</v>
      </c>
      <c r="H16" s="147">
        <v>497</v>
      </c>
      <c r="I16" s="147">
        <v>541</v>
      </c>
    </row>
    <row r="17" spans="1:17" ht="15" x14ac:dyDescent="0.25">
      <c r="A17" s="142">
        <v>1151</v>
      </c>
      <c r="B17" s="142" t="s">
        <v>3</v>
      </c>
      <c r="C17" s="143">
        <v>1200</v>
      </c>
      <c r="D17" s="146">
        <v>220</v>
      </c>
      <c r="E17" s="147">
        <v>362</v>
      </c>
      <c r="F17" s="147">
        <v>420</v>
      </c>
      <c r="G17" s="147">
        <v>469</v>
      </c>
      <c r="H17" s="147">
        <v>516</v>
      </c>
      <c r="I17" s="147">
        <v>561</v>
      </c>
    </row>
    <row r="18" spans="1:17" ht="15" x14ac:dyDescent="0.25">
      <c r="A18" s="142">
        <v>1201</v>
      </c>
      <c r="B18" s="142" t="s">
        <v>3</v>
      </c>
      <c r="C18" s="143">
        <v>1250</v>
      </c>
      <c r="D18" s="146">
        <v>229</v>
      </c>
      <c r="E18" s="147">
        <v>375</v>
      </c>
      <c r="F18" s="147">
        <v>436</v>
      </c>
      <c r="G18" s="147">
        <v>486</v>
      </c>
      <c r="H18" s="147">
        <v>535</v>
      </c>
      <c r="I18" s="147">
        <v>582</v>
      </c>
    </row>
    <row r="19" spans="1:17" ht="15" x14ac:dyDescent="0.25">
      <c r="A19" s="142">
        <v>1251</v>
      </c>
      <c r="B19" s="142" t="s">
        <v>3</v>
      </c>
      <c r="C19" s="143">
        <v>1300</v>
      </c>
      <c r="D19" s="146">
        <v>238</v>
      </c>
      <c r="E19" s="147">
        <v>388</v>
      </c>
      <c r="F19" s="147">
        <v>451</v>
      </c>
      <c r="G19" s="147">
        <v>503</v>
      </c>
      <c r="H19" s="147">
        <v>553</v>
      </c>
      <c r="I19" s="147">
        <v>602</v>
      </c>
    </row>
    <row r="20" spans="1:17" ht="18.75" x14ac:dyDescent="0.3">
      <c r="A20" s="142">
        <v>1301</v>
      </c>
      <c r="B20" s="142" t="s">
        <v>3</v>
      </c>
      <c r="C20" s="143">
        <v>1350</v>
      </c>
      <c r="D20" s="146">
        <v>248</v>
      </c>
      <c r="E20" s="147">
        <v>401</v>
      </c>
      <c r="F20" s="147">
        <v>467</v>
      </c>
      <c r="G20" s="147">
        <v>520</v>
      </c>
      <c r="H20" s="147">
        <v>572</v>
      </c>
      <c r="I20" s="147">
        <v>623</v>
      </c>
      <c r="J20" s="189"/>
      <c r="K20" s="194" t="s">
        <v>185</v>
      </c>
      <c r="L20" s="189">
        <v>30</v>
      </c>
      <c r="M20" s="189">
        <v>30</v>
      </c>
      <c r="N20" s="189">
        <v>30</v>
      </c>
      <c r="O20" s="189">
        <v>30</v>
      </c>
      <c r="P20" s="189">
        <v>30</v>
      </c>
      <c r="Q20" s="189">
        <v>30</v>
      </c>
    </row>
    <row r="21" spans="1:17" ht="15" x14ac:dyDescent="0.25">
      <c r="A21" s="142">
        <v>1351</v>
      </c>
      <c r="B21" s="142" t="s">
        <v>3</v>
      </c>
      <c r="C21" s="143">
        <v>1400</v>
      </c>
      <c r="D21" s="146">
        <v>256</v>
      </c>
      <c r="E21" s="147">
        <v>414</v>
      </c>
      <c r="F21" s="147">
        <v>481</v>
      </c>
      <c r="G21" s="147">
        <v>536</v>
      </c>
      <c r="H21" s="147">
        <v>590</v>
      </c>
      <c r="I21" s="147">
        <v>642</v>
      </c>
    </row>
    <row r="22" spans="1:17" ht="15" x14ac:dyDescent="0.25">
      <c r="A22" s="142">
        <v>1401</v>
      </c>
      <c r="B22" s="142" t="s">
        <v>3</v>
      </c>
      <c r="C22" s="143">
        <v>1450</v>
      </c>
      <c r="D22" s="146">
        <v>265</v>
      </c>
      <c r="E22" s="147">
        <v>426</v>
      </c>
      <c r="F22" s="147">
        <v>495</v>
      </c>
      <c r="G22" s="147">
        <v>552</v>
      </c>
      <c r="H22" s="147">
        <v>607</v>
      </c>
      <c r="I22" s="147">
        <v>661</v>
      </c>
    </row>
    <row r="23" spans="1:17" ht="15" x14ac:dyDescent="0.25">
      <c r="A23" s="142">
        <v>1451</v>
      </c>
      <c r="B23" s="142" t="s">
        <v>3</v>
      </c>
      <c r="C23" s="143">
        <v>1500</v>
      </c>
      <c r="D23" s="146">
        <v>275</v>
      </c>
      <c r="E23" s="147">
        <v>438</v>
      </c>
      <c r="F23" s="147">
        <v>510</v>
      </c>
      <c r="G23" s="147">
        <v>568</v>
      </c>
      <c r="H23" s="147">
        <v>625</v>
      </c>
      <c r="I23" s="147">
        <v>680</v>
      </c>
    </row>
    <row r="24" spans="1:17" ht="15" x14ac:dyDescent="0.25">
      <c r="A24" s="142">
        <v>1501</v>
      </c>
      <c r="B24" s="142" t="s">
        <v>3</v>
      </c>
      <c r="C24" s="143">
        <v>1550</v>
      </c>
      <c r="D24" s="146">
        <v>284</v>
      </c>
      <c r="E24" s="147">
        <v>451</v>
      </c>
      <c r="F24" s="147">
        <v>524</v>
      </c>
      <c r="G24" s="147">
        <v>584</v>
      </c>
      <c r="H24" s="147">
        <v>643</v>
      </c>
      <c r="I24" s="147">
        <v>699</v>
      </c>
      <c r="L24" s="46"/>
      <c r="M24" s="46"/>
      <c r="N24" s="46"/>
      <c r="O24" s="46"/>
      <c r="P24" s="46"/>
      <c r="Q24" s="46"/>
    </row>
    <row r="25" spans="1:17" ht="18.75" x14ac:dyDescent="0.3">
      <c r="A25" s="142">
        <v>1551</v>
      </c>
      <c r="B25" s="142" t="s">
        <v>3</v>
      </c>
      <c r="C25" s="143">
        <v>1600</v>
      </c>
      <c r="D25" s="146">
        <v>293</v>
      </c>
      <c r="E25" s="147">
        <v>463</v>
      </c>
      <c r="F25" s="147">
        <v>538</v>
      </c>
      <c r="G25" s="147">
        <v>600</v>
      </c>
      <c r="H25" s="147">
        <v>660</v>
      </c>
      <c r="I25" s="147">
        <v>718</v>
      </c>
      <c r="J25" s="189"/>
      <c r="K25" s="194" t="s">
        <v>181</v>
      </c>
      <c r="L25" s="189">
        <v>30</v>
      </c>
      <c r="M25" s="189">
        <v>30</v>
      </c>
      <c r="N25" s="189">
        <v>30</v>
      </c>
      <c r="O25" s="189">
        <v>30</v>
      </c>
      <c r="P25" s="189">
        <v>30</v>
      </c>
      <c r="Q25" s="189">
        <v>30</v>
      </c>
    </row>
    <row r="26" spans="1:17" ht="15" x14ac:dyDescent="0.25">
      <c r="A26" s="142">
        <v>1601</v>
      </c>
      <c r="B26" s="142" t="s">
        <v>3</v>
      </c>
      <c r="C26" s="143">
        <v>1650</v>
      </c>
      <c r="D26" s="146">
        <v>303</v>
      </c>
      <c r="E26" s="147">
        <v>476</v>
      </c>
      <c r="F26" s="147">
        <v>553</v>
      </c>
      <c r="G26" s="147">
        <v>616</v>
      </c>
      <c r="H26" s="147">
        <v>678</v>
      </c>
      <c r="I26" s="147">
        <v>737</v>
      </c>
    </row>
    <row r="27" spans="1:17" ht="15" x14ac:dyDescent="0.25">
      <c r="A27" s="142">
        <v>1651</v>
      </c>
      <c r="B27" s="142" t="s">
        <v>3</v>
      </c>
      <c r="C27" s="143">
        <v>1700</v>
      </c>
      <c r="D27" s="148">
        <v>311</v>
      </c>
      <c r="E27" s="147">
        <v>488</v>
      </c>
      <c r="F27" s="147">
        <v>567</v>
      </c>
      <c r="G27" s="147">
        <v>632</v>
      </c>
      <c r="H27" s="147">
        <v>695</v>
      </c>
      <c r="I27" s="147">
        <v>757</v>
      </c>
    </row>
    <row r="28" spans="1:17" ht="15" x14ac:dyDescent="0.25">
      <c r="A28" s="142">
        <v>1701</v>
      </c>
      <c r="B28" s="142" t="s">
        <v>3</v>
      </c>
      <c r="C28" s="143">
        <v>1750</v>
      </c>
      <c r="D28" s="146">
        <v>320</v>
      </c>
      <c r="E28" s="147">
        <v>500</v>
      </c>
      <c r="F28" s="147">
        <v>581</v>
      </c>
      <c r="G28" s="147">
        <v>648</v>
      </c>
      <c r="H28" s="147">
        <v>713</v>
      </c>
      <c r="I28" s="147">
        <v>776</v>
      </c>
    </row>
    <row r="29" spans="1:17" ht="15" x14ac:dyDescent="0.25">
      <c r="A29" s="142">
        <v>1751</v>
      </c>
      <c r="B29" s="142" t="s">
        <v>3</v>
      </c>
      <c r="C29" s="143">
        <v>1800</v>
      </c>
      <c r="D29" s="146">
        <v>330</v>
      </c>
      <c r="E29" s="192">
        <v>513</v>
      </c>
      <c r="F29" s="147">
        <v>596</v>
      </c>
      <c r="G29" s="147">
        <v>664</v>
      </c>
      <c r="H29" s="147">
        <v>731</v>
      </c>
      <c r="I29" s="147">
        <v>795</v>
      </c>
    </row>
    <row r="30" spans="1:17" ht="15" x14ac:dyDescent="0.25">
      <c r="A30" s="142">
        <v>1801</v>
      </c>
      <c r="B30" s="142" t="s">
        <v>3</v>
      </c>
      <c r="C30" s="143">
        <v>1850</v>
      </c>
      <c r="D30" s="146">
        <v>339</v>
      </c>
      <c r="E30" s="147">
        <v>525</v>
      </c>
      <c r="F30" s="147">
        <v>610</v>
      </c>
      <c r="G30" s="147">
        <v>680</v>
      </c>
      <c r="H30" s="147">
        <v>748</v>
      </c>
      <c r="I30" s="147">
        <v>814</v>
      </c>
    </row>
    <row r="31" spans="1:17" ht="18.75" x14ac:dyDescent="0.3">
      <c r="A31" s="142">
        <v>1851</v>
      </c>
      <c r="B31" s="142" t="s">
        <v>3</v>
      </c>
      <c r="C31" s="143">
        <v>1900</v>
      </c>
      <c r="D31" s="146">
        <v>348</v>
      </c>
      <c r="E31" s="147">
        <v>538</v>
      </c>
      <c r="F31" s="147">
        <v>624</v>
      </c>
      <c r="G31" s="147">
        <v>696</v>
      </c>
      <c r="H31" s="147">
        <v>766</v>
      </c>
      <c r="I31" s="147">
        <v>833</v>
      </c>
      <c r="J31" s="189"/>
      <c r="K31" s="194" t="s">
        <v>186</v>
      </c>
      <c r="L31" s="189">
        <v>30</v>
      </c>
      <c r="M31" s="189">
        <v>30</v>
      </c>
      <c r="N31" s="189">
        <v>30</v>
      </c>
      <c r="O31" s="189">
        <v>30</v>
      </c>
      <c r="P31" s="189">
        <v>30</v>
      </c>
      <c r="Q31" s="189">
        <v>30</v>
      </c>
    </row>
    <row r="32" spans="1:17" ht="15" x14ac:dyDescent="0.25">
      <c r="A32" s="142">
        <v>1901</v>
      </c>
      <c r="B32" s="142" t="s">
        <v>3</v>
      </c>
      <c r="C32" s="143">
        <v>1950</v>
      </c>
      <c r="D32" s="146">
        <v>358</v>
      </c>
      <c r="E32" s="147">
        <v>550</v>
      </c>
      <c r="F32" s="147">
        <v>638</v>
      </c>
      <c r="G32" s="147">
        <v>712</v>
      </c>
      <c r="H32" s="147">
        <v>783</v>
      </c>
      <c r="I32" s="147">
        <v>852</v>
      </c>
    </row>
    <row r="33" spans="1:9" ht="15" x14ac:dyDescent="0.25">
      <c r="A33" s="142">
        <v>1951</v>
      </c>
      <c r="B33" s="142" t="s">
        <v>3</v>
      </c>
      <c r="C33" s="143">
        <v>2000</v>
      </c>
      <c r="D33" s="146">
        <v>366</v>
      </c>
      <c r="E33" s="147">
        <v>562</v>
      </c>
      <c r="F33" s="147">
        <v>652</v>
      </c>
      <c r="G33" s="147">
        <v>727</v>
      </c>
      <c r="H33" s="147">
        <v>800</v>
      </c>
      <c r="I33" s="147">
        <v>870</v>
      </c>
    </row>
    <row r="34" spans="1:9" ht="15" x14ac:dyDescent="0.25">
      <c r="A34" s="142">
        <v>2001</v>
      </c>
      <c r="B34" s="142" t="s">
        <v>3</v>
      </c>
      <c r="C34" s="143">
        <v>2100</v>
      </c>
      <c r="D34" s="146">
        <v>385</v>
      </c>
      <c r="E34" s="147">
        <v>580</v>
      </c>
      <c r="F34" s="147">
        <v>673</v>
      </c>
      <c r="G34" s="147">
        <v>750</v>
      </c>
      <c r="H34" s="147">
        <v>825</v>
      </c>
      <c r="I34" s="147">
        <v>898</v>
      </c>
    </row>
    <row r="35" spans="1:9" ht="15" x14ac:dyDescent="0.25">
      <c r="A35" s="142">
        <v>2101</v>
      </c>
      <c r="B35" s="142" t="s">
        <v>3</v>
      </c>
      <c r="C35" s="143">
        <v>2200</v>
      </c>
      <c r="D35" s="146">
        <v>399</v>
      </c>
      <c r="E35" s="147">
        <v>604</v>
      </c>
      <c r="F35" s="147">
        <v>701</v>
      </c>
      <c r="G35" s="147">
        <v>781</v>
      </c>
      <c r="H35" s="147">
        <v>859</v>
      </c>
      <c r="I35" s="147">
        <v>935</v>
      </c>
    </row>
    <row r="36" spans="1:9" ht="15" x14ac:dyDescent="0.25">
      <c r="A36" s="142">
        <v>2201</v>
      </c>
      <c r="B36" s="142" t="s">
        <v>3</v>
      </c>
      <c r="C36" s="143">
        <v>2300</v>
      </c>
      <c r="D36" s="146">
        <v>410</v>
      </c>
      <c r="E36" s="147">
        <v>628</v>
      </c>
      <c r="F36" s="147">
        <v>728</v>
      </c>
      <c r="G36" s="147">
        <v>812</v>
      </c>
      <c r="H36" s="147">
        <v>893</v>
      </c>
      <c r="I36" s="147">
        <v>972</v>
      </c>
    </row>
    <row r="37" spans="1:9" x14ac:dyDescent="0.3">
      <c r="A37" s="142">
        <v>2301</v>
      </c>
      <c r="B37" s="142" t="s">
        <v>3</v>
      </c>
      <c r="C37" s="143">
        <v>2400</v>
      </c>
      <c r="D37" s="146">
        <v>420</v>
      </c>
      <c r="E37" s="147">
        <v>652</v>
      </c>
      <c r="F37" s="147">
        <v>756</v>
      </c>
      <c r="G37" s="147">
        <v>843</v>
      </c>
      <c r="H37" s="147">
        <v>927</v>
      </c>
      <c r="I37" s="147">
        <v>1009</v>
      </c>
    </row>
    <row r="38" spans="1:9" x14ac:dyDescent="0.3">
      <c r="A38" s="142">
        <v>2401</v>
      </c>
      <c r="B38" s="142" t="s">
        <v>3</v>
      </c>
      <c r="C38" s="143">
        <v>2500</v>
      </c>
      <c r="D38" s="146">
        <v>431</v>
      </c>
      <c r="E38" s="147">
        <v>676</v>
      </c>
      <c r="F38" s="147">
        <v>784</v>
      </c>
      <c r="G38" s="147">
        <v>874</v>
      </c>
      <c r="H38" s="147">
        <v>961</v>
      </c>
      <c r="I38" s="147">
        <v>1046</v>
      </c>
    </row>
    <row r="39" spans="1:9" x14ac:dyDescent="0.3">
      <c r="A39" s="142">
        <v>2501</v>
      </c>
      <c r="B39" s="142" t="s">
        <v>3</v>
      </c>
      <c r="C39" s="143">
        <v>2600</v>
      </c>
      <c r="D39" s="148">
        <v>443</v>
      </c>
      <c r="E39" s="147">
        <v>700</v>
      </c>
      <c r="F39" s="147">
        <v>811</v>
      </c>
      <c r="G39" s="147">
        <v>904</v>
      </c>
      <c r="H39" s="147">
        <v>995</v>
      </c>
      <c r="I39" s="147">
        <v>1082</v>
      </c>
    </row>
    <row r="40" spans="1:9" x14ac:dyDescent="0.3">
      <c r="A40" s="142">
        <v>2601</v>
      </c>
      <c r="B40" s="142" t="s">
        <v>3</v>
      </c>
      <c r="C40" s="143">
        <v>2700</v>
      </c>
      <c r="D40" s="146">
        <v>453</v>
      </c>
      <c r="E40" s="147">
        <v>723</v>
      </c>
      <c r="F40" s="147">
        <v>838</v>
      </c>
      <c r="G40" s="147">
        <v>934</v>
      </c>
      <c r="H40" s="147">
        <v>1028</v>
      </c>
      <c r="I40" s="146">
        <v>1118</v>
      </c>
    </row>
    <row r="41" spans="1:9" x14ac:dyDescent="0.3">
      <c r="A41" s="142">
        <v>2701</v>
      </c>
      <c r="B41" s="142" t="s">
        <v>3</v>
      </c>
      <c r="C41" s="143">
        <v>2800</v>
      </c>
      <c r="D41" s="146">
        <v>464</v>
      </c>
      <c r="E41" s="147">
        <v>747</v>
      </c>
      <c r="F41" s="147">
        <v>865</v>
      </c>
      <c r="G41" s="147">
        <v>964</v>
      </c>
      <c r="H41" s="147">
        <v>1060</v>
      </c>
      <c r="I41" s="146">
        <v>1154</v>
      </c>
    </row>
    <row r="42" spans="1:9" x14ac:dyDescent="0.3">
      <c r="A42" s="142">
        <v>2801</v>
      </c>
      <c r="B42" s="142" t="s">
        <v>3</v>
      </c>
      <c r="C42" s="143">
        <v>2900</v>
      </c>
      <c r="D42" s="146">
        <v>475</v>
      </c>
      <c r="E42" s="147">
        <v>770</v>
      </c>
      <c r="F42" s="147">
        <v>891</v>
      </c>
      <c r="G42" s="147">
        <v>994</v>
      </c>
      <c r="H42" s="147">
        <v>1093</v>
      </c>
      <c r="I42" s="146">
        <v>1189</v>
      </c>
    </row>
    <row r="43" spans="1:9" x14ac:dyDescent="0.3">
      <c r="A43" s="142">
        <v>2901</v>
      </c>
      <c r="B43" s="142" t="s">
        <v>3</v>
      </c>
      <c r="C43" s="143">
        <v>3000</v>
      </c>
      <c r="D43" s="146">
        <v>485</v>
      </c>
      <c r="E43" s="147">
        <v>794</v>
      </c>
      <c r="F43" s="147">
        <v>918</v>
      </c>
      <c r="G43" s="147">
        <v>1024</v>
      </c>
      <c r="H43" s="146">
        <v>1126</v>
      </c>
      <c r="I43" s="146">
        <v>1225</v>
      </c>
    </row>
    <row r="44" spans="1:9" x14ac:dyDescent="0.3">
      <c r="A44" s="142">
        <v>3001</v>
      </c>
      <c r="B44" s="142" t="s">
        <v>3</v>
      </c>
      <c r="C44" s="143">
        <v>3100</v>
      </c>
      <c r="D44" s="146">
        <v>496</v>
      </c>
      <c r="E44" s="192">
        <v>817</v>
      </c>
      <c r="F44" s="147">
        <v>945</v>
      </c>
      <c r="G44" s="147">
        <v>1054</v>
      </c>
      <c r="H44" s="146">
        <v>1159</v>
      </c>
      <c r="I44" s="146">
        <v>1261</v>
      </c>
    </row>
    <row r="45" spans="1:9" x14ac:dyDescent="0.3">
      <c r="A45" s="142">
        <v>3101</v>
      </c>
      <c r="B45" s="142" t="s">
        <v>3</v>
      </c>
      <c r="C45" s="143">
        <v>3200</v>
      </c>
      <c r="D45" s="146">
        <v>508</v>
      </c>
      <c r="E45" s="147">
        <v>838</v>
      </c>
      <c r="F45" s="147">
        <v>970</v>
      </c>
      <c r="G45" s="147">
        <v>1081</v>
      </c>
      <c r="H45" s="146">
        <v>1189</v>
      </c>
      <c r="I45" s="146">
        <v>1294</v>
      </c>
    </row>
    <row r="46" spans="1:9" x14ac:dyDescent="0.3">
      <c r="A46" s="142">
        <v>3201</v>
      </c>
      <c r="B46" s="142" t="s">
        <v>3</v>
      </c>
      <c r="C46" s="143">
        <v>3300</v>
      </c>
      <c r="D46" s="146">
        <v>518</v>
      </c>
      <c r="E46" s="147">
        <v>859</v>
      </c>
      <c r="F46" s="147">
        <v>994</v>
      </c>
      <c r="G46" s="146">
        <v>1108</v>
      </c>
      <c r="H46" s="146">
        <v>1219</v>
      </c>
      <c r="I46" s="146">
        <v>1326</v>
      </c>
    </row>
    <row r="47" spans="1:9" x14ac:dyDescent="0.3">
      <c r="A47" s="142">
        <v>3301</v>
      </c>
      <c r="B47" s="142" t="s">
        <v>3</v>
      </c>
      <c r="C47" s="143">
        <v>3400</v>
      </c>
      <c r="D47" s="146">
        <v>529</v>
      </c>
      <c r="E47" s="147">
        <v>881</v>
      </c>
      <c r="F47" s="147">
        <v>1018</v>
      </c>
      <c r="G47" s="146">
        <v>1135</v>
      </c>
      <c r="H47" s="146">
        <v>1248</v>
      </c>
      <c r="I47" s="146">
        <v>1358</v>
      </c>
    </row>
    <row r="48" spans="1:9" x14ac:dyDescent="0.3">
      <c r="A48" s="142">
        <v>3401</v>
      </c>
      <c r="B48" s="142" t="s">
        <v>3</v>
      </c>
      <c r="C48" s="143">
        <v>3500</v>
      </c>
      <c r="D48" s="146">
        <v>539</v>
      </c>
      <c r="E48" s="147">
        <v>902</v>
      </c>
      <c r="F48" s="147">
        <v>1042</v>
      </c>
      <c r="G48" s="146">
        <v>1162</v>
      </c>
      <c r="H48" s="146">
        <v>1278</v>
      </c>
      <c r="I48" s="146">
        <v>1391</v>
      </c>
    </row>
    <row r="49" spans="1:9" x14ac:dyDescent="0.3">
      <c r="A49" s="142">
        <v>3501</v>
      </c>
      <c r="B49" s="142" t="s">
        <v>3</v>
      </c>
      <c r="C49" s="143">
        <v>3600</v>
      </c>
      <c r="D49" s="146">
        <v>548</v>
      </c>
      <c r="E49" s="192">
        <v>923</v>
      </c>
      <c r="F49" s="147">
        <v>1066</v>
      </c>
      <c r="G49" s="146">
        <v>1189</v>
      </c>
      <c r="H49" s="146">
        <v>1308</v>
      </c>
      <c r="I49" s="146">
        <v>1423</v>
      </c>
    </row>
    <row r="50" spans="1:9" x14ac:dyDescent="0.3">
      <c r="A50" s="142">
        <v>3601</v>
      </c>
      <c r="B50" s="142" t="s">
        <v>3</v>
      </c>
      <c r="C50" s="143">
        <v>3700</v>
      </c>
      <c r="D50" s="146">
        <v>555</v>
      </c>
      <c r="E50" s="147">
        <v>944</v>
      </c>
      <c r="F50" s="147">
        <v>1090</v>
      </c>
      <c r="G50" s="146">
        <v>1216</v>
      </c>
      <c r="H50" s="146">
        <v>1337</v>
      </c>
      <c r="I50" s="146">
        <v>1455</v>
      </c>
    </row>
    <row r="51" spans="1:9" x14ac:dyDescent="0.3">
      <c r="A51" s="142">
        <v>3701</v>
      </c>
      <c r="B51" s="142" t="s">
        <v>3</v>
      </c>
      <c r="C51" s="143">
        <v>3800</v>
      </c>
      <c r="D51" s="146">
        <v>564</v>
      </c>
      <c r="E51" s="147">
        <v>965</v>
      </c>
      <c r="F51" s="147">
        <v>1115</v>
      </c>
      <c r="G51" s="146">
        <v>1243</v>
      </c>
      <c r="H51" s="146">
        <v>1367</v>
      </c>
      <c r="I51" s="146">
        <v>1487</v>
      </c>
    </row>
    <row r="52" spans="1:9" x14ac:dyDescent="0.3">
      <c r="A52" s="142">
        <v>3801</v>
      </c>
      <c r="B52" s="142" t="s">
        <v>3</v>
      </c>
      <c r="C52" s="143">
        <v>3900</v>
      </c>
      <c r="D52" s="146">
        <v>573</v>
      </c>
      <c r="E52" s="147">
        <v>985</v>
      </c>
      <c r="F52" s="146">
        <v>1138</v>
      </c>
      <c r="G52" s="146">
        <v>1269</v>
      </c>
      <c r="H52" s="146">
        <v>1396</v>
      </c>
      <c r="I52" s="146">
        <v>1519</v>
      </c>
    </row>
    <row r="53" spans="1:9" x14ac:dyDescent="0.3">
      <c r="A53" s="142">
        <v>3901</v>
      </c>
      <c r="B53" s="142" t="s">
        <v>3</v>
      </c>
      <c r="C53" s="143">
        <v>4000</v>
      </c>
      <c r="D53" s="146">
        <v>581</v>
      </c>
      <c r="E53" s="147">
        <v>1004</v>
      </c>
      <c r="F53" s="148">
        <v>1160</v>
      </c>
      <c r="G53" s="146">
        <v>1294</v>
      </c>
      <c r="H53" s="146">
        <v>1423</v>
      </c>
      <c r="I53" s="146">
        <v>1548</v>
      </c>
    </row>
    <row r="54" spans="1:9" x14ac:dyDescent="0.3">
      <c r="A54" s="142">
        <v>4001</v>
      </c>
      <c r="B54" s="142" t="s">
        <v>3</v>
      </c>
      <c r="C54" s="143">
        <v>4100</v>
      </c>
      <c r="D54" s="146">
        <v>590</v>
      </c>
      <c r="E54" s="147">
        <v>1024</v>
      </c>
      <c r="F54" s="146">
        <v>1182</v>
      </c>
      <c r="G54" s="146">
        <v>1318</v>
      </c>
      <c r="H54" s="146">
        <v>1450</v>
      </c>
      <c r="I54" s="146">
        <v>1577</v>
      </c>
    </row>
    <row r="55" spans="1:9" x14ac:dyDescent="0.3">
      <c r="A55" s="142">
        <v>4101</v>
      </c>
      <c r="B55" s="142" t="s">
        <v>3</v>
      </c>
      <c r="C55" s="143">
        <v>4200</v>
      </c>
      <c r="D55" s="146">
        <v>599</v>
      </c>
      <c r="E55" s="147">
        <v>1043</v>
      </c>
      <c r="F55" s="146">
        <v>1204</v>
      </c>
      <c r="G55" s="146">
        <v>1342</v>
      </c>
      <c r="H55" s="146">
        <v>1477</v>
      </c>
      <c r="I55" s="146">
        <v>1607</v>
      </c>
    </row>
    <row r="56" spans="1:9" x14ac:dyDescent="0.3">
      <c r="A56" s="142">
        <v>4201</v>
      </c>
      <c r="B56" s="142" t="s">
        <v>3</v>
      </c>
      <c r="C56" s="143">
        <v>4300</v>
      </c>
      <c r="D56" s="146">
        <v>608</v>
      </c>
      <c r="E56" s="147">
        <v>1062</v>
      </c>
      <c r="F56" s="148">
        <v>1226</v>
      </c>
      <c r="G56" s="146">
        <v>1367</v>
      </c>
      <c r="H56" s="146">
        <v>1503</v>
      </c>
      <c r="I56" s="146">
        <v>1636</v>
      </c>
    </row>
    <row r="57" spans="1:9" x14ac:dyDescent="0.3">
      <c r="A57" s="142">
        <v>4301</v>
      </c>
      <c r="B57" s="142" t="s">
        <v>3</v>
      </c>
      <c r="C57" s="143">
        <v>4400</v>
      </c>
      <c r="D57" s="146">
        <v>616</v>
      </c>
      <c r="E57" s="147">
        <v>1081</v>
      </c>
      <c r="F57" s="146">
        <v>1248</v>
      </c>
      <c r="G57" s="146">
        <v>1391</v>
      </c>
      <c r="H57" s="146">
        <v>1530</v>
      </c>
      <c r="I57" s="146">
        <v>1665</v>
      </c>
    </row>
    <row r="58" spans="1:9" x14ac:dyDescent="0.3">
      <c r="A58" s="142">
        <v>4401</v>
      </c>
      <c r="B58" s="142" t="s">
        <v>3</v>
      </c>
      <c r="C58" s="143">
        <v>4500</v>
      </c>
      <c r="D58" s="146">
        <v>624</v>
      </c>
      <c r="E58" s="147">
        <v>1101</v>
      </c>
      <c r="F58" s="146">
        <v>1270</v>
      </c>
      <c r="G58" s="146">
        <v>1416</v>
      </c>
      <c r="H58" s="146">
        <v>1557</v>
      </c>
      <c r="I58" s="146">
        <v>1694</v>
      </c>
    </row>
    <row r="59" spans="1:9" x14ac:dyDescent="0.3">
      <c r="A59" s="142">
        <v>4501</v>
      </c>
      <c r="B59" s="142" t="s">
        <v>3</v>
      </c>
      <c r="C59" s="143">
        <v>4600</v>
      </c>
      <c r="D59" s="146">
        <v>633</v>
      </c>
      <c r="E59" s="147">
        <v>1119</v>
      </c>
      <c r="F59" s="146">
        <v>1291</v>
      </c>
      <c r="G59" s="146">
        <v>1439</v>
      </c>
      <c r="H59" s="146">
        <v>1583</v>
      </c>
      <c r="I59" s="146">
        <v>1722</v>
      </c>
    </row>
    <row r="60" spans="1:9" x14ac:dyDescent="0.3">
      <c r="A60" s="142">
        <v>4601</v>
      </c>
      <c r="B60" s="142" t="s">
        <v>3</v>
      </c>
      <c r="C60" s="143">
        <v>4700</v>
      </c>
      <c r="D60" s="146">
        <v>641</v>
      </c>
      <c r="E60" s="147">
        <v>1133</v>
      </c>
      <c r="F60" s="146">
        <v>1306</v>
      </c>
      <c r="G60" s="146">
        <v>1456</v>
      </c>
      <c r="H60" s="146">
        <v>1601</v>
      </c>
      <c r="I60" s="146">
        <v>1742</v>
      </c>
    </row>
    <row r="61" spans="1:9" x14ac:dyDescent="0.3">
      <c r="A61" s="142">
        <v>4701</v>
      </c>
      <c r="B61" s="142" t="s">
        <v>3</v>
      </c>
      <c r="C61" s="143">
        <v>4800</v>
      </c>
      <c r="D61" s="146">
        <v>650</v>
      </c>
      <c r="E61" s="147">
        <v>1147</v>
      </c>
      <c r="F61" s="146">
        <v>1321</v>
      </c>
      <c r="G61" s="146">
        <v>1473</v>
      </c>
      <c r="H61" s="146">
        <v>1620</v>
      </c>
      <c r="I61" s="146">
        <v>1762</v>
      </c>
    </row>
    <row r="62" spans="1:9" x14ac:dyDescent="0.3">
      <c r="A62" s="142">
        <v>4801</v>
      </c>
      <c r="B62" s="142" t="s">
        <v>3</v>
      </c>
      <c r="C62" s="143">
        <v>4900</v>
      </c>
      <c r="D62" s="146">
        <v>659</v>
      </c>
      <c r="E62" s="147">
        <v>1161</v>
      </c>
      <c r="F62" s="146">
        <v>1336</v>
      </c>
      <c r="G62" s="146">
        <v>1489</v>
      </c>
      <c r="H62" s="146">
        <v>1638</v>
      </c>
      <c r="I62" s="146">
        <v>1783</v>
      </c>
    </row>
    <row r="63" spans="1:9" x14ac:dyDescent="0.3">
      <c r="A63" s="142">
        <v>4901</v>
      </c>
      <c r="B63" s="142" t="s">
        <v>3</v>
      </c>
      <c r="C63" s="143">
        <v>5000</v>
      </c>
      <c r="D63" s="146">
        <v>668</v>
      </c>
      <c r="E63" s="146">
        <v>1175</v>
      </c>
      <c r="F63" s="146">
        <v>1351</v>
      </c>
      <c r="G63" s="146">
        <v>1506</v>
      </c>
      <c r="H63" s="146">
        <v>1657</v>
      </c>
      <c r="I63" s="146">
        <v>1803</v>
      </c>
    </row>
    <row r="64" spans="1:9" x14ac:dyDescent="0.3">
      <c r="A64" s="142">
        <v>5001</v>
      </c>
      <c r="B64" s="142" t="s">
        <v>3</v>
      </c>
      <c r="C64" s="143">
        <v>5100</v>
      </c>
      <c r="D64" s="146">
        <v>676</v>
      </c>
      <c r="E64" s="146">
        <v>1189</v>
      </c>
      <c r="F64" s="146">
        <v>1366</v>
      </c>
      <c r="G64" s="146">
        <v>1523</v>
      </c>
      <c r="H64" s="146">
        <v>1675</v>
      </c>
      <c r="I64" s="146">
        <v>1823</v>
      </c>
    </row>
    <row r="65" spans="1:9" x14ac:dyDescent="0.3">
      <c r="A65" s="142">
        <v>5101</v>
      </c>
      <c r="B65" s="142" t="s">
        <v>3</v>
      </c>
      <c r="C65" s="143">
        <v>5200</v>
      </c>
      <c r="D65" s="148">
        <v>684</v>
      </c>
      <c r="E65" s="148">
        <v>1203</v>
      </c>
      <c r="F65" s="148">
        <v>1381</v>
      </c>
      <c r="G65" s="148">
        <v>1540</v>
      </c>
      <c r="H65" s="148">
        <v>1694</v>
      </c>
      <c r="I65" s="148">
        <v>1843</v>
      </c>
    </row>
    <row r="66" spans="1:9" x14ac:dyDescent="0.3">
      <c r="A66" s="142">
        <v>5201</v>
      </c>
      <c r="B66" s="142" t="s">
        <v>3</v>
      </c>
      <c r="C66" s="143">
        <v>5300</v>
      </c>
      <c r="D66" s="146">
        <v>693</v>
      </c>
      <c r="E66" s="146">
        <v>1217</v>
      </c>
      <c r="F66" s="146">
        <v>1396</v>
      </c>
      <c r="G66" s="146">
        <v>1557</v>
      </c>
      <c r="H66" s="146">
        <v>1712</v>
      </c>
      <c r="I66" s="146">
        <v>1863</v>
      </c>
    </row>
    <row r="67" spans="1:9" x14ac:dyDescent="0.3">
      <c r="A67" s="142">
        <v>5301</v>
      </c>
      <c r="B67" s="142" t="s">
        <v>3</v>
      </c>
      <c r="C67" s="143">
        <v>5400</v>
      </c>
      <c r="D67" s="146">
        <v>701</v>
      </c>
      <c r="E67" s="146">
        <v>1227</v>
      </c>
      <c r="F67" s="146">
        <v>1408</v>
      </c>
      <c r="G67" s="146">
        <v>1570</v>
      </c>
      <c r="H67" s="146">
        <v>1726</v>
      </c>
      <c r="I67" s="146">
        <v>1878</v>
      </c>
    </row>
    <row r="68" spans="1:9" x14ac:dyDescent="0.3">
      <c r="A68" s="142">
        <v>5401</v>
      </c>
      <c r="B68" s="142" t="s">
        <v>3</v>
      </c>
      <c r="C68" s="143">
        <v>5500</v>
      </c>
      <c r="D68" s="146">
        <v>710</v>
      </c>
      <c r="E68" s="146">
        <v>1238</v>
      </c>
      <c r="F68" s="146">
        <v>1419</v>
      </c>
      <c r="G68" s="146">
        <v>1582</v>
      </c>
      <c r="H68" s="146">
        <v>1741</v>
      </c>
      <c r="I68" s="146">
        <v>1894</v>
      </c>
    </row>
    <row r="69" spans="1:9" x14ac:dyDescent="0.3">
      <c r="A69" s="142">
        <v>5501</v>
      </c>
      <c r="B69" s="142" t="s">
        <v>3</v>
      </c>
      <c r="C69" s="143">
        <v>5600</v>
      </c>
      <c r="D69" s="146">
        <v>719</v>
      </c>
      <c r="E69" s="146">
        <v>1248</v>
      </c>
      <c r="F69" s="146">
        <v>1431</v>
      </c>
      <c r="G69" s="146">
        <v>1595</v>
      </c>
      <c r="H69" s="146">
        <v>1755</v>
      </c>
      <c r="I69" s="146">
        <v>1909</v>
      </c>
    </row>
    <row r="70" spans="1:9" x14ac:dyDescent="0.3">
      <c r="A70" s="142">
        <v>5601</v>
      </c>
      <c r="B70" s="142" t="s">
        <v>3</v>
      </c>
      <c r="C70" s="143">
        <v>5700</v>
      </c>
      <c r="D70" s="146">
        <v>728</v>
      </c>
      <c r="E70" s="146">
        <v>1259</v>
      </c>
      <c r="F70" s="146">
        <v>1442</v>
      </c>
      <c r="G70" s="146">
        <v>1608</v>
      </c>
      <c r="H70" s="146">
        <v>1769</v>
      </c>
      <c r="I70" s="146">
        <v>1925</v>
      </c>
    </row>
    <row r="71" spans="1:9" x14ac:dyDescent="0.3">
      <c r="A71" s="142">
        <v>5701</v>
      </c>
      <c r="B71" s="142" t="s">
        <v>3</v>
      </c>
      <c r="C71" s="143">
        <v>5800</v>
      </c>
      <c r="D71" s="146">
        <v>733</v>
      </c>
      <c r="E71" s="146">
        <v>1269</v>
      </c>
      <c r="F71" s="146">
        <v>1454</v>
      </c>
      <c r="G71" s="146">
        <v>1621</v>
      </c>
      <c r="H71" s="146">
        <v>1783</v>
      </c>
      <c r="I71" s="146">
        <v>1940</v>
      </c>
    </row>
    <row r="72" spans="1:9" x14ac:dyDescent="0.3">
      <c r="A72" s="142">
        <v>5801</v>
      </c>
      <c r="B72" s="142" t="s">
        <v>3</v>
      </c>
      <c r="C72" s="143">
        <v>5900</v>
      </c>
      <c r="D72" s="146">
        <v>739</v>
      </c>
      <c r="E72" s="146">
        <v>1280</v>
      </c>
      <c r="F72" s="146">
        <v>1465</v>
      </c>
      <c r="G72" s="146">
        <v>1634</v>
      </c>
      <c r="H72" s="146">
        <v>1797</v>
      </c>
      <c r="I72" s="146">
        <v>1956</v>
      </c>
    </row>
    <row r="73" spans="1:9" x14ac:dyDescent="0.3">
      <c r="A73" s="142">
        <v>5901</v>
      </c>
      <c r="B73" s="142" t="s">
        <v>3</v>
      </c>
      <c r="C73" s="143">
        <v>6000</v>
      </c>
      <c r="D73" s="146">
        <v>745</v>
      </c>
      <c r="E73" s="146">
        <v>1290</v>
      </c>
      <c r="F73" s="146">
        <v>1477</v>
      </c>
      <c r="G73" s="146">
        <v>1647</v>
      </c>
      <c r="H73" s="146">
        <v>1812</v>
      </c>
      <c r="I73" s="146">
        <v>1971</v>
      </c>
    </row>
    <row r="74" spans="1:9" x14ac:dyDescent="0.3">
      <c r="A74" s="142">
        <v>6001</v>
      </c>
      <c r="B74" s="142" t="s">
        <v>3</v>
      </c>
      <c r="C74" s="143">
        <v>6100</v>
      </c>
      <c r="D74" s="146">
        <v>751</v>
      </c>
      <c r="E74" s="146">
        <v>1302</v>
      </c>
      <c r="F74" s="146">
        <v>1490</v>
      </c>
      <c r="G74" s="146">
        <v>1661</v>
      </c>
      <c r="H74" s="146">
        <v>1827</v>
      </c>
      <c r="I74" s="146">
        <v>1988</v>
      </c>
    </row>
    <row r="75" spans="1:9" x14ac:dyDescent="0.3">
      <c r="A75" s="142">
        <v>6101</v>
      </c>
      <c r="B75" s="142" t="s">
        <v>3</v>
      </c>
      <c r="C75" s="143">
        <v>6200</v>
      </c>
      <c r="D75" s="146">
        <v>756</v>
      </c>
      <c r="E75" s="146">
        <v>1313</v>
      </c>
      <c r="F75" s="146">
        <v>1503</v>
      </c>
      <c r="G75" s="146">
        <v>1676</v>
      </c>
      <c r="H75" s="146">
        <v>1843</v>
      </c>
      <c r="I75" s="146">
        <v>2005</v>
      </c>
    </row>
    <row r="76" spans="1:9" x14ac:dyDescent="0.3">
      <c r="A76" s="142">
        <v>6201</v>
      </c>
      <c r="B76" s="142" t="s">
        <v>3</v>
      </c>
      <c r="C76" s="143">
        <v>6300</v>
      </c>
      <c r="D76" s="146">
        <v>763</v>
      </c>
      <c r="E76" s="146">
        <v>1325</v>
      </c>
      <c r="F76" s="146">
        <v>1516</v>
      </c>
      <c r="G76" s="146">
        <v>1690</v>
      </c>
      <c r="H76" s="146">
        <v>1859</v>
      </c>
      <c r="I76" s="146">
        <v>2023</v>
      </c>
    </row>
    <row r="77" spans="1:9" x14ac:dyDescent="0.3">
      <c r="A77" s="142">
        <v>6301</v>
      </c>
      <c r="B77" s="142" t="s">
        <v>3</v>
      </c>
      <c r="C77" s="143">
        <v>6400</v>
      </c>
      <c r="D77" s="146">
        <v>769</v>
      </c>
      <c r="E77" s="146">
        <v>1336</v>
      </c>
      <c r="F77" s="146">
        <v>1528</v>
      </c>
      <c r="G77" s="146">
        <v>1704</v>
      </c>
      <c r="H77" s="146">
        <v>1874</v>
      </c>
      <c r="I77" s="146">
        <v>2039</v>
      </c>
    </row>
    <row r="78" spans="1:9" x14ac:dyDescent="0.3">
      <c r="A78" s="142">
        <v>6401</v>
      </c>
      <c r="B78" s="142" t="s">
        <v>3</v>
      </c>
      <c r="C78" s="143">
        <v>6500</v>
      </c>
      <c r="D78" s="146">
        <v>775</v>
      </c>
      <c r="E78" s="146">
        <v>1347</v>
      </c>
      <c r="F78" s="146">
        <v>1540</v>
      </c>
      <c r="G78" s="146">
        <v>1717</v>
      </c>
      <c r="H78" s="146">
        <v>1889</v>
      </c>
      <c r="I78" s="146">
        <v>2055</v>
      </c>
    </row>
    <row r="79" spans="1:9" x14ac:dyDescent="0.3">
      <c r="A79" s="142">
        <v>6501</v>
      </c>
      <c r="B79" s="142" t="s">
        <v>3</v>
      </c>
      <c r="C79" s="143">
        <v>6600</v>
      </c>
      <c r="D79" s="146">
        <v>780</v>
      </c>
      <c r="E79" s="146">
        <v>1358</v>
      </c>
      <c r="F79" s="146">
        <v>1553</v>
      </c>
      <c r="G79" s="146">
        <v>1731</v>
      </c>
      <c r="H79" s="146">
        <v>1904</v>
      </c>
      <c r="I79" s="146">
        <v>2072</v>
      </c>
    </row>
    <row r="80" spans="1:9" x14ac:dyDescent="0.3">
      <c r="A80" s="142">
        <v>6601</v>
      </c>
      <c r="B80" s="142" t="s">
        <v>3</v>
      </c>
      <c r="C80" s="143">
        <v>6700</v>
      </c>
      <c r="D80" s="193">
        <v>786</v>
      </c>
      <c r="E80" s="146">
        <v>1369</v>
      </c>
      <c r="F80" s="146">
        <v>1565</v>
      </c>
      <c r="G80" s="146">
        <v>1745</v>
      </c>
      <c r="H80" s="146">
        <v>1919</v>
      </c>
      <c r="I80" s="146">
        <v>2088</v>
      </c>
    </row>
    <row r="81" spans="1:9" x14ac:dyDescent="0.3">
      <c r="A81" s="142">
        <v>6701</v>
      </c>
      <c r="B81" s="142" t="s">
        <v>3</v>
      </c>
      <c r="C81" s="143">
        <v>6800</v>
      </c>
      <c r="D81" s="193">
        <v>786</v>
      </c>
      <c r="E81" s="146">
        <v>1380</v>
      </c>
      <c r="F81" s="146">
        <v>1577</v>
      </c>
      <c r="G81" s="146">
        <v>1759</v>
      </c>
      <c r="H81" s="146">
        <v>1934</v>
      </c>
      <c r="I81" s="146">
        <v>2105</v>
      </c>
    </row>
    <row r="82" spans="1:9" x14ac:dyDescent="0.3">
      <c r="A82" s="142">
        <v>6801</v>
      </c>
      <c r="B82" s="142" t="s">
        <v>3</v>
      </c>
      <c r="C82" s="143">
        <v>6900</v>
      </c>
      <c r="D82" s="146">
        <v>841</v>
      </c>
      <c r="E82" s="146">
        <v>1391</v>
      </c>
      <c r="F82" s="146">
        <v>1590</v>
      </c>
      <c r="G82" s="146">
        <v>1772</v>
      </c>
      <c r="H82" s="146">
        <v>1950</v>
      </c>
      <c r="I82" s="146">
        <v>2121</v>
      </c>
    </row>
    <row r="83" spans="1:9" x14ac:dyDescent="0.3">
      <c r="A83" s="142">
        <v>6901</v>
      </c>
      <c r="B83" s="142" t="s">
        <v>3</v>
      </c>
      <c r="C83" s="143">
        <v>7000</v>
      </c>
      <c r="D83" s="146">
        <v>850</v>
      </c>
      <c r="E83" s="146">
        <v>1402</v>
      </c>
      <c r="F83" s="146">
        <v>1602</v>
      </c>
      <c r="G83" s="146">
        <v>1786</v>
      </c>
      <c r="H83" s="146">
        <v>1965</v>
      </c>
      <c r="I83" s="146">
        <v>2138</v>
      </c>
    </row>
    <row r="84" spans="1:9" x14ac:dyDescent="0.3">
      <c r="A84" s="142">
        <v>7001</v>
      </c>
      <c r="B84" s="142" t="s">
        <v>3</v>
      </c>
      <c r="C84" s="143">
        <v>7100</v>
      </c>
      <c r="D84" s="148">
        <v>859</v>
      </c>
      <c r="E84" s="146">
        <v>1413</v>
      </c>
      <c r="F84" s="146">
        <v>1614</v>
      </c>
      <c r="G84" s="146">
        <v>1800</v>
      </c>
      <c r="H84" s="146">
        <v>1980</v>
      </c>
      <c r="I84" s="146">
        <v>2154</v>
      </c>
    </row>
    <row r="85" spans="1:9" x14ac:dyDescent="0.3">
      <c r="A85" s="142">
        <v>7101</v>
      </c>
      <c r="B85" s="142" t="s">
        <v>3</v>
      </c>
      <c r="C85" s="143">
        <v>7200</v>
      </c>
      <c r="D85" s="148">
        <v>868</v>
      </c>
      <c r="E85" s="146">
        <v>1417</v>
      </c>
      <c r="F85" s="146">
        <v>1618</v>
      </c>
      <c r="G85" s="146">
        <v>1804</v>
      </c>
      <c r="H85" s="146">
        <v>1985</v>
      </c>
      <c r="I85" s="146">
        <v>2159</v>
      </c>
    </row>
    <row r="86" spans="1:9" x14ac:dyDescent="0.3">
      <c r="A86" s="142">
        <v>7201</v>
      </c>
      <c r="B86" s="142" t="s">
        <v>3</v>
      </c>
      <c r="C86" s="143">
        <v>7300</v>
      </c>
      <c r="D86" s="146">
        <v>876</v>
      </c>
      <c r="E86" s="146">
        <v>1420</v>
      </c>
      <c r="F86" s="146">
        <v>1621</v>
      </c>
      <c r="G86" s="148">
        <v>1807</v>
      </c>
      <c r="H86" s="146">
        <v>1988</v>
      </c>
      <c r="I86" s="146">
        <v>2163</v>
      </c>
    </row>
    <row r="87" spans="1:9" x14ac:dyDescent="0.3">
      <c r="A87" s="142">
        <v>7301</v>
      </c>
      <c r="B87" s="142" t="s">
        <v>3</v>
      </c>
      <c r="C87" s="143">
        <v>7400</v>
      </c>
      <c r="D87" s="146">
        <v>883</v>
      </c>
      <c r="E87" s="146">
        <v>1423</v>
      </c>
      <c r="F87" s="146">
        <v>1624</v>
      </c>
      <c r="G87" s="146">
        <v>1811</v>
      </c>
      <c r="H87" s="146">
        <v>1992</v>
      </c>
      <c r="I87" s="146">
        <v>2167</v>
      </c>
    </row>
    <row r="88" spans="1:9" x14ac:dyDescent="0.3">
      <c r="A88" s="142">
        <v>7401</v>
      </c>
      <c r="B88" s="142" t="s">
        <v>3</v>
      </c>
      <c r="C88" s="143">
        <v>7500</v>
      </c>
      <c r="D88" s="146">
        <v>888</v>
      </c>
      <c r="E88" s="146">
        <v>1426</v>
      </c>
      <c r="F88" s="146">
        <v>1627</v>
      </c>
      <c r="G88" s="146">
        <v>1814</v>
      </c>
      <c r="H88" s="146">
        <v>1996</v>
      </c>
      <c r="I88" s="146">
        <v>2171</v>
      </c>
    </row>
    <row r="89" spans="1:9" x14ac:dyDescent="0.3">
      <c r="A89" s="142">
        <v>7501</v>
      </c>
      <c r="B89" s="142" t="s">
        <v>3</v>
      </c>
      <c r="C89" s="143">
        <v>7600</v>
      </c>
      <c r="D89" s="146">
        <v>894</v>
      </c>
      <c r="E89" s="146">
        <v>1429</v>
      </c>
      <c r="F89" s="146">
        <v>1630</v>
      </c>
      <c r="G89" s="146">
        <v>1818</v>
      </c>
      <c r="H89" s="146">
        <v>1999</v>
      </c>
      <c r="I89" s="146">
        <v>2175</v>
      </c>
    </row>
    <row r="90" spans="1:9" x14ac:dyDescent="0.3">
      <c r="A90" s="142">
        <v>7601</v>
      </c>
      <c r="B90" s="142" t="s">
        <v>3</v>
      </c>
      <c r="C90" s="143">
        <v>7700</v>
      </c>
      <c r="D90" s="146">
        <v>899</v>
      </c>
      <c r="E90" s="146">
        <v>1432</v>
      </c>
      <c r="F90" s="146">
        <v>1633</v>
      </c>
      <c r="G90" s="146">
        <v>1821</v>
      </c>
      <c r="H90" s="146">
        <v>2003</v>
      </c>
      <c r="I90" s="146">
        <v>2179</v>
      </c>
    </row>
    <row r="91" spans="1:9" x14ac:dyDescent="0.3">
      <c r="A91" s="142">
        <v>7701</v>
      </c>
      <c r="B91" s="142" t="s">
        <v>3</v>
      </c>
      <c r="C91" s="143">
        <v>7800</v>
      </c>
      <c r="D91" s="146">
        <v>904</v>
      </c>
      <c r="E91" s="146">
        <v>1436</v>
      </c>
      <c r="F91" s="146">
        <v>1636</v>
      </c>
      <c r="G91" s="146">
        <v>1824</v>
      </c>
      <c r="H91" s="146">
        <v>2007</v>
      </c>
      <c r="I91" s="146">
        <v>2184</v>
      </c>
    </row>
    <row r="92" spans="1:9" x14ac:dyDescent="0.3">
      <c r="A92" s="142">
        <v>7801</v>
      </c>
      <c r="B92" s="142" t="s">
        <v>3</v>
      </c>
      <c r="C92" s="143">
        <v>7900</v>
      </c>
      <c r="D92" s="146">
        <v>910</v>
      </c>
      <c r="E92" s="146">
        <v>1439</v>
      </c>
      <c r="F92" s="146">
        <v>1639</v>
      </c>
      <c r="G92" s="146">
        <v>1828</v>
      </c>
      <c r="H92" s="146">
        <v>2011</v>
      </c>
      <c r="I92" s="146">
        <v>2188</v>
      </c>
    </row>
    <row r="93" spans="1:9" x14ac:dyDescent="0.3">
      <c r="A93" s="142">
        <v>7901</v>
      </c>
      <c r="B93" s="142" t="s">
        <v>3</v>
      </c>
      <c r="C93" s="143">
        <v>8000</v>
      </c>
      <c r="D93" s="146">
        <v>915</v>
      </c>
      <c r="E93" s="146">
        <v>1442</v>
      </c>
      <c r="F93" s="146">
        <v>1642</v>
      </c>
      <c r="G93" s="146">
        <v>1831</v>
      </c>
      <c r="H93" s="146">
        <v>2014</v>
      </c>
      <c r="I93" s="146">
        <v>2192</v>
      </c>
    </row>
    <row r="94" spans="1:9" x14ac:dyDescent="0.3">
      <c r="A94" s="142">
        <v>8001</v>
      </c>
      <c r="B94" s="142" t="s">
        <v>3</v>
      </c>
      <c r="C94" s="143">
        <v>8100</v>
      </c>
      <c r="D94" s="146">
        <v>921</v>
      </c>
      <c r="E94" s="146">
        <v>1445</v>
      </c>
      <c r="F94" s="146">
        <v>1646</v>
      </c>
      <c r="G94" s="146">
        <v>1835</v>
      </c>
      <c r="H94" s="146">
        <v>2018</v>
      </c>
      <c r="I94" s="146">
        <v>2196</v>
      </c>
    </row>
    <row r="95" spans="1:9" x14ac:dyDescent="0.3">
      <c r="A95" s="142">
        <v>8101</v>
      </c>
      <c r="B95" s="142" t="s">
        <v>3</v>
      </c>
      <c r="C95" s="143">
        <v>8200</v>
      </c>
      <c r="D95" s="146">
        <v>926</v>
      </c>
      <c r="E95" s="146">
        <v>1448</v>
      </c>
      <c r="F95" s="146">
        <v>1649</v>
      </c>
      <c r="G95" s="146">
        <v>1838</v>
      </c>
      <c r="H95" s="146">
        <v>2022</v>
      </c>
      <c r="I95" s="146">
        <v>2200</v>
      </c>
    </row>
    <row r="96" spans="1:9" x14ac:dyDescent="0.3">
      <c r="A96" s="142">
        <v>8201</v>
      </c>
      <c r="B96" s="142" t="s">
        <v>3</v>
      </c>
      <c r="C96" s="143">
        <v>8300</v>
      </c>
      <c r="D96" s="146">
        <v>933</v>
      </c>
      <c r="E96" s="146">
        <v>1451</v>
      </c>
      <c r="F96" s="146">
        <v>1652</v>
      </c>
      <c r="G96" s="146">
        <v>1842</v>
      </c>
      <c r="H96" s="146">
        <v>2026</v>
      </c>
      <c r="I96" s="146">
        <v>2204</v>
      </c>
    </row>
    <row r="97" spans="1:9" x14ac:dyDescent="0.3">
      <c r="A97" s="142">
        <v>8301</v>
      </c>
      <c r="B97" s="142" t="s">
        <v>3</v>
      </c>
      <c r="C97" s="143">
        <v>8400</v>
      </c>
      <c r="D97" s="146">
        <v>938</v>
      </c>
      <c r="E97" s="146">
        <v>1454</v>
      </c>
      <c r="F97" s="146">
        <v>1655</v>
      </c>
      <c r="G97" s="146">
        <v>1845</v>
      </c>
      <c r="H97" s="146">
        <v>2029</v>
      </c>
      <c r="I97" s="146">
        <v>2208</v>
      </c>
    </row>
    <row r="98" spans="1:9" x14ac:dyDescent="0.3">
      <c r="A98" s="142">
        <v>8401</v>
      </c>
      <c r="B98" s="142" t="s">
        <v>3</v>
      </c>
      <c r="C98" s="143">
        <v>8500</v>
      </c>
      <c r="D98" s="146">
        <v>944</v>
      </c>
      <c r="E98" s="146">
        <v>1460</v>
      </c>
      <c r="F98" s="146">
        <v>1661</v>
      </c>
      <c r="G98" s="146">
        <v>1852</v>
      </c>
      <c r="H98" s="146">
        <v>2037</v>
      </c>
      <c r="I98" s="146">
        <v>2216</v>
      </c>
    </row>
    <row r="99" spans="1:9" x14ac:dyDescent="0.3">
      <c r="A99" s="142">
        <v>8501</v>
      </c>
      <c r="B99" s="142" t="s">
        <v>3</v>
      </c>
      <c r="C99" s="143">
        <v>8600</v>
      </c>
      <c r="D99" s="146">
        <v>949</v>
      </c>
      <c r="E99" s="146">
        <v>1475</v>
      </c>
      <c r="F99" s="146">
        <v>1678</v>
      </c>
      <c r="G99" s="146">
        <v>1871</v>
      </c>
      <c r="H99" s="146">
        <v>2058</v>
      </c>
      <c r="I99" s="146">
        <v>2240</v>
      </c>
    </row>
    <row r="100" spans="1:9" x14ac:dyDescent="0.3">
      <c r="A100" s="142">
        <v>8601</v>
      </c>
      <c r="B100" s="142" t="s">
        <v>3</v>
      </c>
      <c r="C100" s="143">
        <v>8700</v>
      </c>
      <c r="D100" s="146">
        <v>954</v>
      </c>
      <c r="E100" s="146">
        <v>1491</v>
      </c>
      <c r="F100" s="146">
        <v>1696</v>
      </c>
      <c r="G100" s="146">
        <v>1891</v>
      </c>
      <c r="H100" s="146">
        <v>2080</v>
      </c>
      <c r="I100" s="146">
        <v>2263</v>
      </c>
    </row>
    <row r="101" spans="1:9" x14ac:dyDescent="0.3">
      <c r="A101" s="142">
        <v>8701</v>
      </c>
      <c r="B101" s="142" t="s">
        <v>3</v>
      </c>
      <c r="C101" s="143">
        <v>8800</v>
      </c>
      <c r="D101" s="146">
        <v>960</v>
      </c>
      <c r="E101" s="146">
        <v>1506</v>
      </c>
      <c r="F101" s="146">
        <v>1714</v>
      </c>
      <c r="G101" s="146">
        <v>1911</v>
      </c>
      <c r="H101" s="146">
        <v>2102</v>
      </c>
      <c r="I101" s="146">
        <v>2287</v>
      </c>
    </row>
    <row r="102" spans="1:9" x14ac:dyDescent="0.3">
      <c r="A102" s="142">
        <v>8801</v>
      </c>
      <c r="B102" s="142" t="s">
        <v>3</v>
      </c>
      <c r="C102" s="143">
        <v>8900</v>
      </c>
      <c r="D102" s="146">
        <v>965</v>
      </c>
      <c r="E102" s="146">
        <v>1522</v>
      </c>
      <c r="F102" s="146">
        <v>1732</v>
      </c>
      <c r="G102" s="146">
        <v>1931</v>
      </c>
      <c r="H102" s="146">
        <v>2124</v>
      </c>
      <c r="I102" s="146">
        <v>2311</v>
      </c>
    </row>
    <row r="103" spans="1:9" x14ac:dyDescent="0.3">
      <c r="A103" s="142">
        <v>8901</v>
      </c>
      <c r="B103" s="142" t="s">
        <v>3</v>
      </c>
      <c r="C103" s="143">
        <v>9000</v>
      </c>
      <c r="D103" s="146">
        <v>971</v>
      </c>
      <c r="E103" s="146">
        <v>1537</v>
      </c>
      <c r="F103" s="146">
        <v>1749</v>
      </c>
      <c r="G103" s="146">
        <v>1951</v>
      </c>
      <c r="H103" s="146">
        <v>2146</v>
      </c>
      <c r="I103" s="146">
        <v>2334</v>
      </c>
    </row>
    <row r="104" spans="1:9" x14ac:dyDescent="0.3">
      <c r="A104" s="142">
        <v>9001</v>
      </c>
      <c r="B104" s="142" t="s">
        <v>3</v>
      </c>
      <c r="C104" s="143">
        <v>9100</v>
      </c>
      <c r="D104" s="146">
        <v>976</v>
      </c>
      <c r="E104" s="146">
        <v>1553</v>
      </c>
      <c r="F104" s="146">
        <v>1767</v>
      </c>
      <c r="G104" s="146">
        <v>1970</v>
      </c>
      <c r="H104" s="146">
        <v>2167</v>
      </c>
      <c r="I104" s="146">
        <v>2358</v>
      </c>
    </row>
    <row r="105" spans="1:9" x14ac:dyDescent="0.3">
      <c r="A105" s="142">
        <v>9101</v>
      </c>
      <c r="B105" s="142" t="s">
        <v>3</v>
      </c>
      <c r="C105" s="143">
        <v>9200</v>
      </c>
      <c r="D105" s="146">
        <v>983</v>
      </c>
      <c r="E105" s="146">
        <v>1568</v>
      </c>
      <c r="F105" s="146">
        <v>1785</v>
      </c>
      <c r="G105" s="146">
        <v>1990</v>
      </c>
      <c r="H105" s="146">
        <v>2189</v>
      </c>
      <c r="I105" s="146">
        <v>2382</v>
      </c>
    </row>
    <row r="106" spans="1:9" x14ac:dyDescent="0.3">
      <c r="A106" s="142">
        <v>9201</v>
      </c>
      <c r="B106" s="142" t="s">
        <v>3</v>
      </c>
      <c r="C106" s="143">
        <v>9300</v>
      </c>
      <c r="D106" s="146">
        <v>988</v>
      </c>
      <c r="E106" s="146">
        <v>1584</v>
      </c>
      <c r="F106" s="146">
        <v>1803</v>
      </c>
      <c r="G106" s="146">
        <v>2010</v>
      </c>
      <c r="H106" s="146">
        <v>2211</v>
      </c>
      <c r="I106" s="146">
        <v>2405</v>
      </c>
    </row>
    <row r="107" spans="1:9" x14ac:dyDescent="0.3">
      <c r="A107" s="142">
        <v>9301</v>
      </c>
      <c r="B107" s="142" t="s">
        <v>3</v>
      </c>
      <c r="C107" s="143">
        <v>9400</v>
      </c>
      <c r="D107" s="146">
        <v>994</v>
      </c>
      <c r="E107" s="146">
        <v>1599</v>
      </c>
      <c r="F107" s="146">
        <v>1820</v>
      </c>
      <c r="G107" s="146">
        <v>2030</v>
      </c>
      <c r="H107" s="146">
        <v>2233</v>
      </c>
      <c r="I107" s="146">
        <v>2429</v>
      </c>
    </row>
    <row r="108" spans="1:9" x14ac:dyDescent="0.3">
      <c r="A108" s="142">
        <v>9401</v>
      </c>
      <c r="B108" s="142" t="s">
        <v>3</v>
      </c>
      <c r="C108" s="143">
        <v>9500</v>
      </c>
      <c r="D108" s="146">
        <v>999</v>
      </c>
      <c r="E108" s="146">
        <v>1614</v>
      </c>
      <c r="F108" s="146">
        <v>1838</v>
      </c>
      <c r="G108" s="146">
        <v>2049</v>
      </c>
      <c r="H108" s="146">
        <v>2254</v>
      </c>
      <c r="I108" s="146">
        <v>2453</v>
      </c>
    </row>
    <row r="109" spans="1:9" x14ac:dyDescent="0.3">
      <c r="A109" s="142">
        <v>9501</v>
      </c>
      <c r="B109" s="142" t="s">
        <v>3</v>
      </c>
      <c r="C109" s="143">
        <v>9600</v>
      </c>
      <c r="D109" s="146">
        <v>1004</v>
      </c>
      <c r="E109" s="146">
        <v>1630</v>
      </c>
      <c r="F109" s="146">
        <v>1856</v>
      </c>
      <c r="G109" s="146">
        <v>2069</v>
      </c>
      <c r="H109" s="146">
        <v>2276</v>
      </c>
      <c r="I109" s="146">
        <v>2477</v>
      </c>
    </row>
    <row r="110" spans="1:9" x14ac:dyDescent="0.3">
      <c r="A110" s="142">
        <v>9601</v>
      </c>
      <c r="B110" s="142" t="s">
        <v>3</v>
      </c>
      <c r="C110" s="143">
        <v>9700</v>
      </c>
      <c r="D110" s="146">
        <v>1010</v>
      </c>
      <c r="E110" s="146">
        <v>1645</v>
      </c>
      <c r="F110" s="146">
        <v>1874</v>
      </c>
      <c r="G110" s="146">
        <v>2089</v>
      </c>
      <c r="H110" s="146">
        <v>2298</v>
      </c>
      <c r="I110" s="146">
        <v>2500</v>
      </c>
    </row>
    <row r="111" spans="1:9" x14ac:dyDescent="0.3">
      <c r="A111" s="142">
        <v>9701</v>
      </c>
      <c r="B111" s="142" t="s">
        <v>3</v>
      </c>
      <c r="C111" s="143">
        <v>9800</v>
      </c>
      <c r="D111" s="146">
        <v>1015</v>
      </c>
      <c r="E111" s="146">
        <v>1661</v>
      </c>
      <c r="F111" s="146">
        <v>1891</v>
      </c>
      <c r="G111" s="146">
        <v>2109</v>
      </c>
      <c r="H111" s="146">
        <v>2320</v>
      </c>
      <c r="I111" s="146">
        <v>2524</v>
      </c>
    </row>
    <row r="112" spans="1:9" x14ac:dyDescent="0.3">
      <c r="A112" s="142">
        <v>9801</v>
      </c>
      <c r="B112" s="142" t="s">
        <v>3</v>
      </c>
      <c r="C112" s="143">
        <v>9900</v>
      </c>
      <c r="D112" s="146">
        <v>1021</v>
      </c>
      <c r="E112" s="148">
        <v>1673</v>
      </c>
      <c r="F112" s="146">
        <v>1905</v>
      </c>
      <c r="G112" s="146">
        <v>2124</v>
      </c>
      <c r="H112" s="146">
        <v>2336</v>
      </c>
      <c r="I112" s="146">
        <v>2542</v>
      </c>
    </row>
    <row r="113" spans="1:9" x14ac:dyDescent="0.3">
      <c r="A113" s="142">
        <v>9901</v>
      </c>
      <c r="B113" s="142" t="s">
        <v>3</v>
      </c>
      <c r="C113" s="143">
        <v>10000</v>
      </c>
      <c r="D113" s="146">
        <v>1026</v>
      </c>
      <c r="E113" s="146">
        <v>1683</v>
      </c>
      <c r="F113" s="146">
        <v>1917</v>
      </c>
      <c r="G113" s="146">
        <v>2137</v>
      </c>
      <c r="H113" s="146">
        <v>2351</v>
      </c>
      <c r="I113" s="146">
        <v>2557</v>
      </c>
    </row>
    <row r="114" spans="1:9" x14ac:dyDescent="0.3">
      <c r="A114" s="142">
        <v>10001</v>
      </c>
      <c r="B114" s="142" t="s">
        <v>3</v>
      </c>
      <c r="C114" s="143">
        <v>10100</v>
      </c>
      <c r="D114" s="146">
        <v>1033</v>
      </c>
      <c r="E114" s="146">
        <v>1694</v>
      </c>
      <c r="F114" s="146">
        <v>1928</v>
      </c>
      <c r="G114" s="146">
        <v>2150</v>
      </c>
      <c r="H114" s="146">
        <v>2365</v>
      </c>
      <c r="I114" s="146">
        <v>2573</v>
      </c>
    </row>
    <row r="115" spans="1:9" x14ac:dyDescent="0.3">
      <c r="A115" s="142">
        <v>10101</v>
      </c>
      <c r="B115" s="142" t="s">
        <v>3</v>
      </c>
      <c r="C115" s="143">
        <v>10200</v>
      </c>
      <c r="D115" s="146">
        <v>1039</v>
      </c>
      <c r="E115" s="146">
        <v>1704</v>
      </c>
      <c r="F115" s="146">
        <v>1940</v>
      </c>
      <c r="G115" s="146">
        <v>2163</v>
      </c>
      <c r="H115" s="146">
        <v>2379</v>
      </c>
      <c r="I115" s="146">
        <v>2589</v>
      </c>
    </row>
    <row r="116" spans="1:9" x14ac:dyDescent="0.3">
      <c r="A116" s="142">
        <v>10201</v>
      </c>
      <c r="B116" s="142" t="s">
        <v>3</v>
      </c>
      <c r="C116" s="143">
        <v>10300</v>
      </c>
      <c r="D116" s="146">
        <v>1045</v>
      </c>
      <c r="E116" s="146">
        <v>1715</v>
      </c>
      <c r="F116" s="146">
        <v>1951</v>
      </c>
      <c r="G116" s="146">
        <v>2176</v>
      </c>
      <c r="H116" s="146">
        <v>2394</v>
      </c>
      <c r="I116" s="146">
        <v>2604</v>
      </c>
    </row>
    <row r="117" spans="1:9" x14ac:dyDescent="0.3">
      <c r="A117" s="142">
        <v>10301</v>
      </c>
      <c r="B117" s="142" t="s">
        <v>3</v>
      </c>
      <c r="C117" s="143">
        <v>10400</v>
      </c>
      <c r="D117" s="146">
        <v>1051</v>
      </c>
      <c r="E117" s="146">
        <v>1725</v>
      </c>
      <c r="F117" s="146">
        <v>1963</v>
      </c>
      <c r="G117" s="146">
        <v>2189</v>
      </c>
      <c r="H117" s="146">
        <v>2408</v>
      </c>
      <c r="I117" s="146">
        <v>2620</v>
      </c>
    </row>
    <row r="118" spans="1:9" x14ac:dyDescent="0.3">
      <c r="A118" s="142">
        <v>10401</v>
      </c>
      <c r="B118" s="142" t="s">
        <v>3</v>
      </c>
      <c r="C118" s="143">
        <v>10500</v>
      </c>
      <c r="D118" s="146">
        <v>1058</v>
      </c>
      <c r="E118" s="146">
        <v>1736</v>
      </c>
      <c r="F118" s="146">
        <v>1975</v>
      </c>
      <c r="G118" s="146">
        <v>2202</v>
      </c>
      <c r="H118" s="146">
        <v>2422</v>
      </c>
      <c r="I118" s="146">
        <v>2635</v>
      </c>
    </row>
    <row r="119" spans="1:9" x14ac:dyDescent="0.3">
      <c r="A119" s="142">
        <v>10501</v>
      </c>
      <c r="B119" s="142" t="s">
        <v>3</v>
      </c>
      <c r="C119" s="143">
        <v>10600</v>
      </c>
      <c r="D119" s="146">
        <v>1064</v>
      </c>
      <c r="E119" s="146">
        <v>1746</v>
      </c>
      <c r="F119" s="146">
        <v>1986</v>
      </c>
      <c r="G119" s="146">
        <v>2215</v>
      </c>
      <c r="H119" s="146">
        <v>2436</v>
      </c>
      <c r="I119" s="146">
        <v>2651</v>
      </c>
    </row>
    <row r="120" spans="1:9" x14ac:dyDescent="0.3">
      <c r="A120" s="142">
        <v>10601</v>
      </c>
      <c r="B120" s="142" t="s">
        <v>3</v>
      </c>
      <c r="C120" s="143">
        <v>10700</v>
      </c>
      <c r="D120" s="146">
        <v>1070</v>
      </c>
      <c r="E120" s="146">
        <v>1757</v>
      </c>
      <c r="F120" s="146">
        <v>1998</v>
      </c>
      <c r="G120" s="146">
        <v>2228</v>
      </c>
      <c r="H120" s="146">
        <v>2451</v>
      </c>
      <c r="I120" s="146">
        <v>2666</v>
      </c>
    </row>
    <row r="121" spans="1:9" x14ac:dyDescent="0.3">
      <c r="A121" s="142">
        <v>10701</v>
      </c>
      <c r="B121" s="142" t="s">
        <v>3</v>
      </c>
      <c r="C121" s="143">
        <v>10800</v>
      </c>
      <c r="D121" s="146">
        <v>1077</v>
      </c>
      <c r="E121" s="146">
        <v>1767</v>
      </c>
      <c r="F121" s="146">
        <v>2010</v>
      </c>
      <c r="G121" s="146">
        <v>2241</v>
      </c>
      <c r="H121" s="146">
        <v>2465</v>
      </c>
      <c r="I121" s="146">
        <v>2682</v>
      </c>
    </row>
    <row r="122" spans="1:9" x14ac:dyDescent="0.3">
      <c r="A122" s="142">
        <v>10801</v>
      </c>
      <c r="B122" s="142" t="s">
        <v>3</v>
      </c>
      <c r="C122" s="143">
        <v>10900</v>
      </c>
      <c r="D122" s="146">
        <v>1083</v>
      </c>
      <c r="E122" s="146">
        <v>1778</v>
      </c>
      <c r="F122" s="146">
        <v>2021</v>
      </c>
      <c r="G122" s="146">
        <v>2254</v>
      </c>
      <c r="H122" s="146">
        <v>2479</v>
      </c>
      <c r="I122" s="146">
        <v>2697</v>
      </c>
    </row>
    <row r="123" spans="1:9" x14ac:dyDescent="0.3">
      <c r="A123" s="142">
        <v>10901</v>
      </c>
      <c r="B123" s="142" t="s">
        <v>3</v>
      </c>
      <c r="C123" s="143">
        <v>11000</v>
      </c>
      <c r="D123" s="146">
        <v>1090</v>
      </c>
      <c r="E123" s="146">
        <v>1788</v>
      </c>
      <c r="F123" s="146">
        <v>2033</v>
      </c>
      <c r="G123" s="146">
        <v>2267</v>
      </c>
      <c r="H123" s="146">
        <v>2494</v>
      </c>
      <c r="I123" s="146">
        <v>2713</v>
      </c>
    </row>
    <row r="124" spans="1:9" x14ac:dyDescent="0.3">
      <c r="A124" s="142">
        <v>11001</v>
      </c>
      <c r="B124" s="142" t="s">
        <v>3</v>
      </c>
      <c r="C124" s="143">
        <v>11100</v>
      </c>
      <c r="D124" s="146">
        <v>1096</v>
      </c>
      <c r="E124" s="146">
        <v>1799</v>
      </c>
      <c r="F124" s="146">
        <v>2045</v>
      </c>
      <c r="G124" s="146">
        <v>2280</v>
      </c>
      <c r="H124" s="146">
        <v>2508</v>
      </c>
      <c r="I124" s="146">
        <v>2729</v>
      </c>
    </row>
    <row r="125" spans="1:9" x14ac:dyDescent="0.3">
      <c r="A125" s="142">
        <v>11101</v>
      </c>
      <c r="B125" s="142" t="s">
        <v>3</v>
      </c>
      <c r="C125" s="143">
        <v>11200</v>
      </c>
      <c r="D125" s="146">
        <v>1103</v>
      </c>
      <c r="E125" s="146">
        <v>1809</v>
      </c>
      <c r="F125" s="146">
        <v>2056</v>
      </c>
      <c r="G125" s="146">
        <v>2293</v>
      </c>
      <c r="H125" s="146">
        <v>2522</v>
      </c>
      <c r="I125" s="146">
        <v>2744</v>
      </c>
    </row>
    <row r="126" spans="1:9" x14ac:dyDescent="0.3">
      <c r="A126" s="142">
        <v>11201</v>
      </c>
      <c r="B126" s="142" t="s">
        <v>3</v>
      </c>
      <c r="C126" s="143">
        <v>11300</v>
      </c>
      <c r="D126" s="146">
        <v>1109</v>
      </c>
      <c r="E126" s="146">
        <v>1820</v>
      </c>
      <c r="F126" s="146">
        <v>2068</v>
      </c>
      <c r="G126" s="146">
        <v>2306</v>
      </c>
      <c r="H126" s="146">
        <v>2537</v>
      </c>
      <c r="I126" s="146">
        <v>2760</v>
      </c>
    </row>
    <row r="127" spans="1:9" x14ac:dyDescent="0.3">
      <c r="A127" s="142">
        <v>11301</v>
      </c>
      <c r="B127" s="142" t="s">
        <v>3</v>
      </c>
      <c r="C127" s="143">
        <v>11400</v>
      </c>
      <c r="D127" s="146">
        <v>1116</v>
      </c>
      <c r="E127" s="146">
        <v>1830</v>
      </c>
      <c r="F127" s="146">
        <v>2080</v>
      </c>
      <c r="G127" s="146">
        <v>2319</v>
      </c>
      <c r="H127" s="146">
        <v>2551</v>
      </c>
      <c r="I127" s="146">
        <v>2775</v>
      </c>
    </row>
    <row r="128" spans="1:9" x14ac:dyDescent="0.3">
      <c r="A128" s="142">
        <v>11401</v>
      </c>
      <c r="B128" s="142" t="s">
        <v>3</v>
      </c>
      <c r="C128" s="143">
        <v>11500</v>
      </c>
      <c r="D128" s="146">
        <v>1123</v>
      </c>
      <c r="E128" s="146">
        <v>1841</v>
      </c>
      <c r="F128" s="146">
        <v>2091</v>
      </c>
      <c r="G128" s="146">
        <v>2332</v>
      </c>
      <c r="H128" s="146">
        <v>2565</v>
      </c>
      <c r="I128" s="146">
        <v>2791</v>
      </c>
    </row>
    <row r="129" spans="1:9" x14ac:dyDescent="0.3">
      <c r="A129" s="142">
        <v>11501</v>
      </c>
      <c r="B129" s="142" t="s">
        <v>3</v>
      </c>
      <c r="C129" s="143">
        <v>11600</v>
      </c>
      <c r="D129" s="146">
        <v>1129</v>
      </c>
      <c r="E129" s="146">
        <v>1851</v>
      </c>
      <c r="F129" s="146">
        <v>2103</v>
      </c>
      <c r="G129" s="146">
        <v>2345</v>
      </c>
      <c r="H129" s="146">
        <v>2579</v>
      </c>
      <c r="I129" s="146">
        <v>2806</v>
      </c>
    </row>
    <row r="130" spans="1:9" x14ac:dyDescent="0.3">
      <c r="A130" s="142">
        <v>11601</v>
      </c>
      <c r="B130" s="142" t="s">
        <v>3</v>
      </c>
      <c r="C130" s="143">
        <v>11700</v>
      </c>
      <c r="D130" s="146">
        <v>1136</v>
      </c>
      <c r="E130" s="146">
        <v>1862</v>
      </c>
      <c r="F130" s="146">
        <v>2115</v>
      </c>
      <c r="G130" s="146">
        <v>2358</v>
      </c>
      <c r="H130" s="146">
        <v>2594</v>
      </c>
      <c r="I130" s="146">
        <v>2822</v>
      </c>
    </row>
    <row r="131" spans="1:9" x14ac:dyDescent="0.3">
      <c r="A131" s="142">
        <v>11701</v>
      </c>
      <c r="B131" s="142" t="s">
        <v>3</v>
      </c>
      <c r="C131" s="143">
        <v>11800</v>
      </c>
      <c r="D131" s="146">
        <v>1143</v>
      </c>
      <c r="E131" s="146">
        <v>1872</v>
      </c>
      <c r="F131" s="146">
        <v>2126</v>
      </c>
      <c r="G131" s="146">
        <v>2371</v>
      </c>
      <c r="H131" s="146">
        <v>2608</v>
      </c>
      <c r="I131" s="146">
        <v>2838</v>
      </c>
    </row>
    <row r="132" spans="1:9" x14ac:dyDescent="0.3">
      <c r="A132" s="142">
        <v>11801</v>
      </c>
      <c r="B132" s="142" t="s">
        <v>3</v>
      </c>
      <c r="C132" s="143">
        <v>11900</v>
      </c>
      <c r="D132" s="146">
        <v>1150</v>
      </c>
      <c r="E132" s="146">
        <v>1882</v>
      </c>
      <c r="F132" s="146">
        <v>2138</v>
      </c>
      <c r="G132" s="146">
        <v>2383</v>
      </c>
      <c r="H132" s="146">
        <v>2622</v>
      </c>
      <c r="I132" s="146">
        <v>2852</v>
      </c>
    </row>
    <row r="133" spans="1:9" x14ac:dyDescent="0.3">
      <c r="A133" s="142">
        <v>11901</v>
      </c>
      <c r="B133" s="142" t="s">
        <v>3</v>
      </c>
      <c r="C133" s="143">
        <v>12000</v>
      </c>
      <c r="D133" s="146">
        <v>1157</v>
      </c>
      <c r="E133" s="146">
        <v>1892</v>
      </c>
      <c r="F133" s="146">
        <v>2148</v>
      </c>
      <c r="G133" s="146">
        <v>2395</v>
      </c>
      <c r="H133" s="146">
        <v>2635</v>
      </c>
      <c r="I133" s="146">
        <v>2867</v>
      </c>
    </row>
    <row r="134" spans="1:9" x14ac:dyDescent="0.3">
      <c r="A134" s="142">
        <v>12001</v>
      </c>
      <c r="B134" s="142" t="s">
        <v>3</v>
      </c>
      <c r="C134" s="143">
        <v>12100</v>
      </c>
      <c r="D134" s="146">
        <v>1164</v>
      </c>
      <c r="E134" s="146">
        <v>1901</v>
      </c>
      <c r="F134" s="146">
        <v>2159</v>
      </c>
      <c r="G134" s="146">
        <v>2407</v>
      </c>
      <c r="H134" s="146">
        <v>2648</v>
      </c>
      <c r="I134" s="146">
        <v>2881</v>
      </c>
    </row>
    <row r="135" spans="1:9" x14ac:dyDescent="0.3">
      <c r="A135" s="142">
        <v>12101</v>
      </c>
      <c r="B135" s="142" t="s">
        <v>3</v>
      </c>
      <c r="C135" s="143">
        <v>12200</v>
      </c>
      <c r="D135" s="146">
        <v>1171</v>
      </c>
      <c r="E135" s="146">
        <v>1910</v>
      </c>
      <c r="F135" s="146">
        <v>2170</v>
      </c>
      <c r="G135" s="146">
        <v>2419</v>
      </c>
      <c r="H135" s="146">
        <v>2661</v>
      </c>
      <c r="I135" s="146">
        <v>2895</v>
      </c>
    </row>
    <row r="136" spans="1:9" x14ac:dyDescent="0.3">
      <c r="A136" s="142">
        <v>12201</v>
      </c>
      <c r="B136" s="142" t="s">
        <v>3</v>
      </c>
      <c r="C136" s="143">
        <v>12300</v>
      </c>
      <c r="D136" s="146">
        <v>1178</v>
      </c>
      <c r="E136" s="146">
        <v>1919</v>
      </c>
      <c r="F136" s="146">
        <v>2180</v>
      </c>
      <c r="G136" s="146">
        <v>2431</v>
      </c>
      <c r="H136" s="146">
        <v>2674</v>
      </c>
      <c r="I136" s="146">
        <v>2910</v>
      </c>
    </row>
    <row r="137" spans="1:9" x14ac:dyDescent="0.3">
      <c r="A137" s="142">
        <v>12301</v>
      </c>
      <c r="B137" s="142" t="s">
        <v>3</v>
      </c>
      <c r="C137" s="143">
        <v>12400</v>
      </c>
      <c r="D137" s="146">
        <v>1185</v>
      </c>
      <c r="E137" s="146">
        <v>1929</v>
      </c>
      <c r="F137" s="146">
        <v>2191</v>
      </c>
      <c r="G137" s="146">
        <v>2443</v>
      </c>
      <c r="H137" s="146">
        <v>2687</v>
      </c>
      <c r="I137" s="146">
        <v>2924</v>
      </c>
    </row>
    <row r="138" spans="1:9" x14ac:dyDescent="0.3">
      <c r="A138" s="142">
        <v>12401</v>
      </c>
      <c r="B138" s="142" t="s">
        <v>3</v>
      </c>
      <c r="C138" s="143">
        <v>12500</v>
      </c>
      <c r="D138" s="146">
        <v>1192</v>
      </c>
      <c r="E138" s="146">
        <v>1938</v>
      </c>
      <c r="F138" s="146">
        <v>2202</v>
      </c>
      <c r="G138" s="146">
        <v>2455</v>
      </c>
      <c r="H138" s="146">
        <v>2700</v>
      </c>
      <c r="I138" s="146">
        <v>2938</v>
      </c>
    </row>
    <row r="139" spans="1:9" x14ac:dyDescent="0.3">
      <c r="A139" s="142">
        <v>12501</v>
      </c>
      <c r="B139" s="142" t="s">
        <v>3</v>
      </c>
      <c r="C139" s="143">
        <v>12600</v>
      </c>
      <c r="D139" s="146">
        <v>1199</v>
      </c>
      <c r="E139" s="146">
        <v>1947</v>
      </c>
      <c r="F139" s="146">
        <v>2212</v>
      </c>
      <c r="G139" s="146">
        <v>2467</v>
      </c>
      <c r="H139" s="146">
        <v>2714</v>
      </c>
      <c r="I139" s="146">
        <v>2952</v>
      </c>
    </row>
    <row r="140" spans="1:9" x14ac:dyDescent="0.3">
      <c r="A140" s="142">
        <v>12601</v>
      </c>
      <c r="B140" s="142" t="s">
        <v>3</v>
      </c>
      <c r="C140" s="143">
        <v>12700</v>
      </c>
      <c r="D140" s="146">
        <v>1206</v>
      </c>
      <c r="E140" s="146">
        <v>1956</v>
      </c>
      <c r="F140" s="146">
        <v>2223</v>
      </c>
      <c r="G140" s="146">
        <v>2479</v>
      </c>
      <c r="H140" s="146">
        <v>2727</v>
      </c>
      <c r="I140" s="146">
        <v>2967</v>
      </c>
    </row>
    <row r="141" spans="1:9" x14ac:dyDescent="0.3">
      <c r="A141" s="142">
        <v>12701</v>
      </c>
      <c r="B141" s="142" t="s">
        <v>3</v>
      </c>
      <c r="C141" s="143">
        <v>12800</v>
      </c>
      <c r="D141" s="146">
        <v>1213</v>
      </c>
      <c r="E141" s="146">
        <v>1966</v>
      </c>
      <c r="F141" s="146">
        <v>2234</v>
      </c>
      <c r="G141" s="146">
        <v>2491</v>
      </c>
      <c r="H141" s="146">
        <v>2740</v>
      </c>
      <c r="I141" s="146">
        <v>2981</v>
      </c>
    </row>
    <row r="142" spans="1:9" x14ac:dyDescent="0.3">
      <c r="A142" s="142">
        <v>12801</v>
      </c>
      <c r="B142" s="142" t="s">
        <v>3</v>
      </c>
      <c r="C142" s="143">
        <v>12900</v>
      </c>
      <c r="D142" s="146">
        <v>1220</v>
      </c>
      <c r="E142" s="146">
        <v>1975</v>
      </c>
      <c r="F142" s="146">
        <v>2245</v>
      </c>
      <c r="G142" s="146">
        <v>2503</v>
      </c>
      <c r="H142" s="146">
        <v>2753</v>
      </c>
      <c r="I142" s="146">
        <v>2995</v>
      </c>
    </row>
    <row r="143" spans="1:9" x14ac:dyDescent="0.3">
      <c r="A143" s="142">
        <v>12901</v>
      </c>
      <c r="B143" s="142" t="s">
        <v>3</v>
      </c>
      <c r="C143" s="143">
        <v>13000</v>
      </c>
      <c r="D143" s="146">
        <v>1227</v>
      </c>
      <c r="E143" s="146">
        <v>1984</v>
      </c>
      <c r="F143" s="146">
        <v>2255</v>
      </c>
      <c r="G143" s="146">
        <v>2514</v>
      </c>
      <c r="H143" s="146">
        <v>2766</v>
      </c>
      <c r="I143" s="146">
        <v>3009</v>
      </c>
    </row>
    <row r="144" spans="1:9" x14ac:dyDescent="0.3">
      <c r="A144" s="142">
        <v>13001</v>
      </c>
      <c r="B144" s="142" t="s">
        <v>3</v>
      </c>
      <c r="C144" s="143">
        <v>13100</v>
      </c>
      <c r="D144" s="146">
        <v>1233</v>
      </c>
      <c r="E144" s="146">
        <v>1993</v>
      </c>
      <c r="F144" s="146">
        <v>2265</v>
      </c>
      <c r="G144" s="146">
        <v>2525</v>
      </c>
      <c r="H144" s="146">
        <v>2778</v>
      </c>
      <c r="I144" s="146">
        <v>3022</v>
      </c>
    </row>
    <row r="145" spans="1:9" x14ac:dyDescent="0.3">
      <c r="A145" s="142">
        <v>13101</v>
      </c>
      <c r="B145" s="142" t="s">
        <v>3</v>
      </c>
      <c r="C145" s="143">
        <v>13200</v>
      </c>
      <c r="D145" s="146">
        <v>1239</v>
      </c>
      <c r="E145" s="146">
        <v>2001</v>
      </c>
      <c r="F145" s="146">
        <v>2275</v>
      </c>
      <c r="G145" s="146">
        <v>2536</v>
      </c>
      <c r="H145" s="146">
        <v>2790</v>
      </c>
      <c r="I145" s="146">
        <v>3035</v>
      </c>
    </row>
    <row r="146" spans="1:9" x14ac:dyDescent="0.3">
      <c r="A146" s="142">
        <v>13201</v>
      </c>
      <c r="B146" s="142" t="s">
        <v>3</v>
      </c>
      <c r="C146" s="143">
        <v>13300</v>
      </c>
      <c r="D146" s="146">
        <v>1245</v>
      </c>
      <c r="E146" s="146">
        <v>2010</v>
      </c>
      <c r="F146" s="146">
        <v>2285</v>
      </c>
      <c r="G146" s="146">
        <v>2547</v>
      </c>
      <c r="H146" s="146">
        <v>2802</v>
      </c>
      <c r="I146" s="146">
        <v>3049</v>
      </c>
    </row>
    <row r="147" spans="1:9" x14ac:dyDescent="0.3">
      <c r="A147" s="142">
        <v>13301</v>
      </c>
      <c r="B147" s="142" t="s">
        <v>3</v>
      </c>
      <c r="C147" s="143">
        <v>13400</v>
      </c>
      <c r="D147" s="146">
        <v>1250</v>
      </c>
      <c r="E147" s="146">
        <v>2018</v>
      </c>
      <c r="F147" s="146">
        <v>2294</v>
      </c>
      <c r="G147" s="146">
        <v>2558</v>
      </c>
      <c r="H147" s="146">
        <v>2814</v>
      </c>
      <c r="I147" s="146">
        <v>3062</v>
      </c>
    </row>
    <row r="148" spans="1:9" x14ac:dyDescent="0.3">
      <c r="A148" s="142">
        <v>13401</v>
      </c>
      <c r="B148" s="142" t="s">
        <v>3</v>
      </c>
      <c r="C148" s="143">
        <v>13500</v>
      </c>
      <c r="D148" s="146">
        <v>1256</v>
      </c>
      <c r="E148" s="146">
        <v>2027</v>
      </c>
      <c r="F148" s="146">
        <v>2304</v>
      </c>
      <c r="G148" s="146">
        <v>2569</v>
      </c>
      <c r="H148" s="146">
        <v>2826</v>
      </c>
      <c r="I148" s="146">
        <v>3075</v>
      </c>
    </row>
    <row r="149" spans="1:9" x14ac:dyDescent="0.3">
      <c r="A149" s="142">
        <v>13501</v>
      </c>
      <c r="B149" s="142" t="s">
        <v>3</v>
      </c>
      <c r="C149" s="143">
        <v>13600</v>
      </c>
      <c r="D149" s="146">
        <v>1262</v>
      </c>
      <c r="E149" s="146">
        <v>2035</v>
      </c>
      <c r="F149" s="146">
        <v>2314</v>
      </c>
      <c r="G149" s="146">
        <v>2580</v>
      </c>
      <c r="H149" s="146">
        <v>2838</v>
      </c>
      <c r="I149" s="146">
        <v>3088</v>
      </c>
    </row>
    <row r="150" spans="1:9" x14ac:dyDescent="0.3">
      <c r="A150" s="142">
        <v>13601</v>
      </c>
      <c r="B150" s="142" t="s">
        <v>3</v>
      </c>
      <c r="C150" s="143">
        <v>13700</v>
      </c>
      <c r="D150" s="146">
        <v>1267</v>
      </c>
      <c r="E150" s="146">
        <v>2044</v>
      </c>
      <c r="F150" s="146">
        <v>2324</v>
      </c>
      <c r="G150" s="146">
        <v>2591</v>
      </c>
      <c r="H150" s="146">
        <v>2850</v>
      </c>
      <c r="I150" s="146">
        <v>3101</v>
      </c>
    </row>
    <row r="151" spans="1:9" x14ac:dyDescent="0.3">
      <c r="A151" s="142">
        <v>13701</v>
      </c>
      <c r="B151" s="142" t="s">
        <v>3</v>
      </c>
      <c r="C151" s="143">
        <v>13800</v>
      </c>
      <c r="D151" s="146">
        <v>1273</v>
      </c>
      <c r="E151" s="146">
        <v>2052</v>
      </c>
      <c r="F151" s="146">
        <v>2334</v>
      </c>
      <c r="G151" s="146">
        <v>2602</v>
      </c>
      <c r="H151" s="146">
        <v>2862</v>
      </c>
      <c r="I151" s="146">
        <v>3114</v>
      </c>
    </row>
    <row r="152" spans="1:9" x14ac:dyDescent="0.3">
      <c r="A152" s="142">
        <v>13801</v>
      </c>
      <c r="B152" s="142" t="s">
        <v>3</v>
      </c>
      <c r="C152" s="143">
        <v>13900</v>
      </c>
      <c r="D152" s="146">
        <v>1279</v>
      </c>
      <c r="E152" s="146">
        <v>2061</v>
      </c>
      <c r="F152" s="146">
        <v>2344</v>
      </c>
      <c r="G152" s="146">
        <v>2613</v>
      </c>
      <c r="H152" s="146">
        <v>2875</v>
      </c>
      <c r="I152" s="146">
        <v>3127</v>
      </c>
    </row>
    <row r="153" spans="1:9" x14ac:dyDescent="0.3">
      <c r="A153" s="142">
        <v>13901</v>
      </c>
      <c r="B153" s="142" t="s">
        <v>3</v>
      </c>
      <c r="C153" s="143">
        <v>14000</v>
      </c>
      <c r="D153" s="146">
        <v>1284</v>
      </c>
      <c r="E153" s="146">
        <v>2069</v>
      </c>
      <c r="F153" s="146">
        <v>2354</v>
      </c>
      <c r="G153" s="146">
        <v>2624</v>
      </c>
      <c r="H153" s="146">
        <v>2887</v>
      </c>
      <c r="I153" s="146">
        <v>3141</v>
      </c>
    </row>
    <row r="154" spans="1:9" x14ac:dyDescent="0.3">
      <c r="A154" s="142">
        <v>14001</v>
      </c>
      <c r="B154" s="142" t="s">
        <v>3</v>
      </c>
      <c r="C154" s="143">
        <v>14100</v>
      </c>
      <c r="D154" s="146">
        <v>1290</v>
      </c>
      <c r="E154" s="146">
        <v>2078</v>
      </c>
      <c r="F154" s="146">
        <v>2363</v>
      </c>
      <c r="G154" s="146">
        <v>2635</v>
      </c>
      <c r="H154" s="146">
        <v>2899</v>
      </c>
      <c r="I154" s="146">
        <v>3154</v>
      </c>
    </row>
    <row r="155" spans="1:9" x14ac:dyDescent="0.3">
      <c r="A155" s="142">
        <v>14101</v>
      </c>
      <c r="B155" s="142" t="s">
        <v>3</v>
      </c>
      <c r="C155" s="143">
        <v>14200</v>
      </c>
      <c r="D155" s="146">
        <v>1296</v>
      </c>
      <c r="E155" s="146">
        <v>2087</v>
      </c>
      <c r="F155" s="146">
        <v>2373</v>
      </c>
      <c r="G155" s="146">
        <v>2646</v>
      </c>
      <c r="H155" s="146">
        <v>2911</v>
      </c>
      <c r="I155" s="146">
        <v>3167</v>
      </c>
    </row>
    <row r="156" spans="1:9" x14ac:dyDescent="0.3">
      <c r="A156" s="142">
        <v>14201</v>
      </c>
      <c r="B156" s="142" t="s">
        <v>3</v>
      </c>
      <c r="C156" s="143">
        <v>14300</v>
      </c>
      <c r="D156" s="146">
        <v>1301</v>
      </c>
      <c r="E156" s="146">
        <v>2095</v>
      </c>
      <c r="F156" s="146">
        <v>2383</v>
      </c>
      <c r="G156" s="146">
        <v>2657</v>
      </c>
      <c r="H156" s="146">
        <v>2923</v>
      </c>
      <c r="I156" s="146">
        <v>3180</v>
      </c>
    </row>
    <row r="157" spans="1:9" x14ac:dyDescent="0.3">
      <c r="A157" s="142">
        <v>14301</v>
      </c>
      <c r="B157" s="142" t="s">
        <v>3</v>
      </c>
      <c r="C157" s="143">
        <v>14400</v>
      </c>
      <c r="D157" s="146">
        <v>1306</v>
      </c>
      <c r="E157" s="146">
        <v>2104</v>
      </c>
      <c r="F157" s="146">
        <v>2393</v>
      </c>
      <c r="G157" s="146">
        <v>2668</v>
      </c>
      <c r="H157" s="146">
        <v>2935</v>
      </c>
      <c r="I157" s="146">
        <v>3193</v>
      </c>
    </row>
    <row r="158" spans="1:9" x14ac:dyDescent="0.3">
      <c r="A158" s="142">
        <v>14401</v>
      </c>
      <c r="B158" s="142" t="s">
        <v>3</v>
      </c>
      <c r="C158" s="143">
        <v>14500</v>
      </c>
      <c r="D158" s="146">
        <v>1312</v>
      </c>
      <c r="E158" s="146">
        <v>2112</v>
      </c>
      <c r="F158" s="146">
        <v>2403</v>
      </c>
      <c r="G158" s="146">
        <v>2679</v>
      </c>
      <c r="H158" s="146">
        <v>2947</v>
      </c>
      <c r="I158" s="146">
        <v>3206</v>
      </c>
    </row>
    <row r="159" spans="1:9" x14ac:dyDescent="0.3">
      <c r="A159" s="142">
        <v>14501</v>
      </c>
      <c r="B159" s="142" t="s">
        <v>3</v>
      </c>
      <c r="C159" s="143">
        <v>14600</v>
      </c>
      <c r="D159" s="146">
        <v>1317</v>
      </c>
      <c r="E159" s="146">
        <v>2121</v>
      </c>
      <c r="F159" s="146">
        <v>2413</v>
      </c>
      <c r="G159" s="146">
        <v>2690</v>
      </c>
      <c r="H159" s="146">
        <v>2959</v>
      </c>
      <c r="I159" s="146">
        <v>3220</v>
      </c>
    </row>
    <row r="160" spans="1:9" x14ac:dyDescent="0.3">
      <c r="A160" s="142">
        <v>14601</v>
      </c>
      <c r="B160" s="142" t="s">
        <v>3</v>
      </c>
      <c r="C160" s="143">
        <v>14700</v>
      </c>
      <c r="D160" s="146">
        <v>1323</v>
      </c>
      <c r="E160" s="146">
        <v>2129</v>
      </c>
      <c r="F160" s="146">
        <v>2423</v>
      </c>
      <c r="G160" s="146">
        <v>2701</v>
      </c>
      <c r="H160" s="146">
        <v>2971</v>
      </c>
      <c r="I160" s="146">
        <v>3233</v>
      </c>
    </row>
    <row r="161" spans="1:9" x14ac:dyDescent="0.3">
      <c r="A161" s="142">
        <v>14701</v>
      </c>
      <c r="B161" s="142" t="s">
        <v>3</v>
      </c>
      <c r="C161" s="143">
        <v>14800</v>
      </c>
      <c r="D161" s="146">
        <v>1329</v>
      </c>
      <c r="E161" s="146">
        <v>2138</v>
      </c>
      <c r="F161" s="146">
        <v>2432</v>
      </c>
      <c r="G161" s="146">
        <v>2712</v>
      </c>
      <c r="H161" s="146">
        <v>2983</v>
      </c>
      <c r="I161" s="146">
        <v>3246</v>
      </c>
    </row>
    <row r="162" spans="1:9" x14ac:dyDescent="0.3">
      <c r="A162" s="142">
        <v>14801</v>
      </c>
      <c r="B162" s="142" t="s">
        <v>3</v>
      </c>
      <c r="C162" s="143">
        <v>14900</v>
      </c>
      <c r="D162" s="146">
        <v>1334</v>
      </c>
      <c r="E162" s="146">
        <v>2146</v>
      </c>
      <c r="F162" s="146">
        <v>2442</v>
      </c>
      <c r="G162" s="146">
        <v>2723</v>
      </c>
      <c r="H162" s="146">
        <v>2995</v>
      </c>
      <c r="I162" s="146">
        <v>3259</v>
      </c>
    </row>
    <row r="163" spans="1:9" x14ac:dyDescent="0.3">
      <c r="A163" s="142">
        <v>14901</v>
      </c>
      <c r="B163" s="142" t="s">
        <v>3</v>
      </c>
      <c r="C163" s="143">
        <v>15000</v>
      </c>
      <c r="D163" s="146">
        <v>1340</v>
      </c>
      <c r="E163" s="146">
        <v>2155</v>
      </c>
      <c r="F163" s="146">
        <v>2452</v>
      </c>
      <c r="G163" s="146">
        <v>2734</v>
      </c>
      <c r="H163" s="146">
        <v>3008</v>
      </c>
      <c r="I163" s="146">
        <v>3272</v>
      </c>
    </row>
    <row r="164" spans="1:9" x14ac:dyDescent="0.3">
      <c r="A164" s="142">
        <v>15001</v>
      </c>
      <c r="B164" s="142" t="s">
        <v>3</v>
      </c>
      <c r="C164" s="143">
        <v>15100</v>
      </c>
      <c r="D164" s="146">
        <v>1345</v>
      </c>
      <c r="E164" s="146">
        <v>2163</v>
      </c>
      <c r="F164" s="146">
        <v>2461</v>
      </c>
      <c r="G164" s="146">
        <v>2744</v>
      </c>
      <c r="H164" s="146">
        <v>3018</v>
      </c>
      <c r="I164" s="146">
        <v>3284</v>
      </c>
    </row>
    <row r="165" spans="1:9" x14ac:dyDescent="0.3">
      <c r="A165" s="142">
        <v>15101</v>
      </c>
      <c r="B165" s="142" t="s">
        <v>3</v>
      </c>
      <c r="C165" s="143">
        <v>15200</v>
      </c>
      <c r="D165" s="146">
        <v>1351</v>
      </c>
      <c r="E165" s="146">
        <v>2170</v>
      </c>
      <c r="F165" s="146">
        <v>2469</v>
      </c>
      <c r="G165" s="146">
        <v>2752</v>
      </c>
      <c r="H165" s="146">
        <v>3028</v>
      </c>
      <c r="I165" s="146">
        <v>3294</v>
      </c>
    </row>
    <row r="166" spans="1:9" x14ac:dyDescent="0.3">
      <c r="A166" s="142">
        <v>15201</v>
      </c>
      <c r="B166" s="142" t="s">
        <v>3</v>
      </c>
      <c r="C166" s="143">
        <v>15300</v>
      </c>
      <c r="D166" s="146">
        <v>1357</v>
      </c>
      <c r="E166" s="146">
        <v>2177</v>
      </c>
      <c r="F166" s="146">
        <v>2476</v>
      </c>
      <c r="G166" s="146">
        <v>2761</v>
      </c>
      <c r="H166" s="146">
        <v>3037</v>
      </c>
      <c r="I166" s="146">
        <v>3304</v>
      </c>
    </row>
    <row r="167" spans="1:9" x14ac:dyDescent="0.3">
      <c r="A167" s="142">
        <v>15301</v>
      </c>
      <c r="B167" s="142" t="s">
        <v>3</v>
      </c>
      <c r="C167" s="143">
        <v>15400</v>
      </c>
      <c r="D167" s="146">
        <v>1362</v>
      </c>
      <c r="E167" s="146">
        <v>2184</v>
      </c>
      <c r="F167" s="146">
        <v>2484</v>
      </c>
      <c r="G167" s="146">
        <v>2769</v>
      </c>
      <c r="H167" s="146">
        <v>3046</v>
      </c>
      <c r="I167" s="146">
        <v>3314</v>
      </c>
    </row>
    <row r="168" spans="1:9" x14ac:dyDescent="0.3">
      <c r="A168" s="142">
        <v>15401</v>
      </c>
      <c r="B168" s="142" t="s">
        <v>3</v>
      </c>
      <c r="C168" s="143">
        <v>15500</v>
      </c>
      <c r="D168" s="146">
        <v>1368</v>
      </c>
      <c r="E168" s="146">
        <v>2191</v>
      </c>
      <c r="F168" s="146">
        <v>2491</v>
      </c>
      <c r="G168" s="146">
        <v>2778</v>
      </c>
      <c r="H168" s="146">
        <v>3056</v>
      </c>
      <c r="I168" s="146">
        <v>3325</v>
      </c>
    </row>
    <row r="169" spans="1:9" x14ac:dyDescent="0.3">
      <c r="A169" s="142">
        <v>15501</v>
      </c>
      <c r="B169" s="142" t="s">
        <v>3</v>
      </c>
      <c r="C169" s="143">
        <v>15600</v>
      </c>
      <c r="D169" s="146">
        <v>1373</v>
      </c>
      <c r="E169" s="146">
        <v>2198</v>
      </c>
      <c r="F169" s="146">
        <v>2499</v>
      </c>
      <c r="G169" s="146">
        <v>2786</v>
      </c>
      <c r="H169" s="146">
        <v>3065</v>
      </c>
      <c r="I169" s="146">
        <v>3335</v>
      </c>
    </row>
    <row r="170" spans="1:9" x14ac:dyDescent="0.3">
      <c r="A170" s="142">
        <v>15601</v>
      </c>
      <c r="B170" s="142" t="s">
        <v>3</v>
      </c>
      <c r="C170" s="143">
        <v>15700</v>
      </c>
      <c r="D170" s="146">
        <v>1379</v>
      </c>
      <c r="E170" s="146">
        <v>2205</v>
      </c>
      <c r="F170" s="146">
        <v>2507</v>
      </c>
      <c r="G170" s="146">
        <v>2795</v>
      </c>
      <c r="H170" s="146">
        <v>3074</v>
      </c>
      <c r="I170" s="146">
        <v>3345</v>
      </c>
    </row>
    <row r="171" spans="1:9" x14ac:dyDescent="0.3">
      <c r="A171" s="142">
        <v>15701</v>
      </c>
      <c r="B171" s="142" t="s">
        <v>3</v>
      </c>
      <c r="C171" s="143">
        <v>15800</v>
      </c>
      <c r="D171" s="146">
        <v>1384</v>
      </c>
      <c r="E171" s="146">
        <v>2211</v>
      </c>
      <c r="F171" s="146">
        <v>2514</v>
      </c>
      <c r="G171" s="146">
        <v>2803</v>
      </c>
      <c r="H171" s="146">
        <v>3084</v>
      </c>
      <c r="I171" s="146">
        <v>3355</v>
      </c>
    </row>
    <row r="172" spans="1:9" x14ac:dyDescent="0.3">
      <c r="A172" s="142">
        <v>15801</v>
      </c>
      <c r="B172" s="142" t="s">
        <v>3</v>
      </c>
      <c r="C172" s="143">
        <v>15900</v>
      </c>
      <c r="D172" s="146">
        <v>1390</v>
      </c>
      <c r="E172" s="146">
        <v>2218</v>
      </c>
      <c r="F172" s="146">
        <v>2522</v>
      </c>
      <c r="G172" s="146">
        <v>2812</v>
      </c>
      <c r="H172" s="146">
        <v>3093</v>
      </c>
      <c r="I172" s="146">
        <v>3365</v>
      </c>
    </row>
    <row r="173" spans="1:9" x14ac:dyDescent="0.3">
      <c r="A173" s="142">
        <v>15901</v>
      </c>
      <c r="B173" s="142" t="s">
        <v>3</v>
      </c>
      <c r="C173" s="143">
        <v>16000</v>
      </c>
      <c r="D173" s="146">
        <v>1395</v>
      </c>
      <c r="E173" s="146">
        <v>2225</v>
      </c>
      <c r="F173" s="146">
        <v>2529</v>
      </c>
      <c r="G173" s="146">
        <v>2820</v>
      </c>
      <c r="H173" s="146">
        <v>3102</v>
      </c>
      <c r="I173" s="146">
        <v>3375</v>
      </c>
    </row>
    <row r="174" spans="1:9" x14ac:dyDescent="0.3">
      <c r="A174" s="142">
        <v>16001</v>
      </c>
      <c r="B174" s="142" t="s">
        <v>3</v>
      </c>
      <c r="C174" s="143">
        <v>16100</v>
      </c>
      <c r="D174" s="146">
        <v>1401</v>
      </c>
      <c r="E174" s="146">
        <v>2232</v>
      </c>
      <c r="F174" s="146">
        <v>2537</v>
      </c>
      <c r="G174" s="146">
        <v>2829</v>
      </c>
      <c r="H174" s="146">
        <v>3112</v>
      </c>
      <c r="I174" s="146">
        <v>3385</v>
      </c>
    </row>
    <row r="175" spans="1:9" x14ac:dyDescent="0.3">
      <c r="A175" s="142">
        <v>16101</v>
      </c>
      <c r="B175" s="142" t="s">
        <v>3</v>
      </c>
      <c r="C175" s="143">
        <v>16200</v>
      </c>
      <c r="D175" s="146">
        <v>1407</v>
      </c>
      <c r="E175" s="146">
        <v>2239</v>
      </c>
      <c r="F175" s="146">
        <v>2545</v>
      </c>
      <c r="G175" s="146">
        <v>2837</v>
      </c>
      <c r="H175" s="146">
        <v>3121</v>
      </c>
      <c r="I175" s="146">
        <v>3396</v>
      </c>
    </row>
    <row r="176" spans="1:9" x14ac:dyDescent="0.3">
      <c r="A176" s="142">
        <v>16201</v>
      </c>
      <c r="B176" s="142" t="s">
        <v>3</v>
      </c>
      <c r="C176" s="143">
        <v>16300</v>
      </c>
      <c r="D176" s="146">
        <v>1412</v>
      </c>
      <c r="E176" s="146">
        <v>2246</v>
      </c>
      <c r="F176" s="146">
        <v>2552</v>
      </c>
      <c r="G176" s="146">
        <v>2846</v>
      </c>
      <c r="H176" s="146">
        <v>3130</v>
      </c>
      <c r="I176" s="146">
        <v>3406</v>
      </c>
    </row>
    <row r="177" spans="1:9" x14ac:dyDescent="0.3">
      <c r="A177" s="142">
        <v>16301</v>
      </c>
      <c r="B177" s="142" t="s">
        <v>3</v>
      </c>
      <c r="C177" s="143">
        <v>16400</v>
      </c>
      <c r="D177" s="146">
        <v>1418</v>
      </c>
      <c r="E177" s="146">
        <v>2253</v>
      </c>
      <c r="F177" s="146">
        <v>2560</v>
      </c>
      <c r="G177" s="146">
        <v>2854</v>
      </c>
      <c r="H177" s="146">
        <v>3140</v>
      </c>
      <c r="I177" s="146">
        <v>3416</v>
      </c>
    </row>
    <row r="178" spans="1:9" x14ac:dyDescent="0.3">
      <c r="A178" s="142">
        <v>16401</v>
      </c>
      <c r="B178" s="142" t="s">
        <v>3</v>
      </c>
      <c r="C178" s="143">
        <v>16500</v>
      </c>
      <c r="D178" s="146">
        <v>1423</v>
      </c>
      <c r="E178" s="146">
        <v>2260</v>
      </c>
      <c r="F178" s="146">
        <v>2567</v>
      </c>
      <c r="G178" s="146">
        <v>2863</v>
      </c>
      <c r="H178" s="146">
        <v>3149</v>
      </c>
      <c r="I178" s="146">
        <v>3426</v>
      </c>
    </row>
    <row r="179" spans="1:9" x14ac:dyDescent="0.3">
      <c r="A179" s="142">
        <v>16501</v>
      </c>
      <c r="B179" s="142" t="s">
        <v>3</v>
      </c>
      <c r="C179" s="143">
        <v>16600</v>
      </c>
      <c r="D179" s="146">
        <v>1429</v>
      </c>
      <c r="E179" s="146">
        <v>2267</v>
      </c>
      <c r="F179" s="146">
        <v>2575</v>
      </c>
      <c r="G179" s="146">
        <v>2871</v>
      </c>
      <c r="H179" s="146">
        <v>3158</v>
      </c>
      <c r="I179" s="146">
        <v>3436</v>
      </c>
    </row>
    <row r="180" spans="1:9" x14ac:dyDescent="0.3">
      <c r="A180" s="142">
        <v>16601</v>
      </c>
      <c r="B180" s="142" t="s">
        <v>3</v>
      </c>
      <c r="C180" s="143">
        <v>16700</v>
      </c>
      <c r="D180" s="146">
        <v>1434</v>
      </c>
      <c r="E180" s="146">
        <v>2274</v>
      </c>
      <c r="F180" s="146">
        <v>2583</v>
      </c>
      <c r="G180" s="146">
        <v>2880</v>
      </c>
      <c r="H180" s="146">
        <v>3168</v>
      </c>
      <c r="I180" s="146">
        <v>3446</v>
      </c>
    </row>
    <row r="181" spans="1:9" x14ac:dyDescent="0.3">
      <c r="A181" s="142">
        <v>16701</v>
      </c>
      <c r="B181" s="142" t="s">
        <v>3</v>
      </c>
      <c r="C181" s="143">
        <v>16800</v>
      </c>
      <c r="D181" s="146">
        <v>1440</v>
      </c>
      <c r="E181" s="146">
        <v>2281</v>
      </c>
      <c r="F181" s="146">
        <v>2590</v>
      </c>
      <c r="G181" s="146">
        <v>2888</v>
      </c>
      <c r="H181" s="146">
        <v>3177</v>
      </c>
      <c r="I181" s="146">
        <v>3457</v>
      </c>
    </row>
    <row r="182" spans="1:9" x14ac:dyDescent="0.3">
      <c r="A182" s="142">
        <v>16801</v>
      </c>
      <c r="B182" s="142" t="s">
        <v>3</v>
      </c>
      <c r="C182" s="143">
        <v>16900</v>
      </c>
      <c r="D182" s="146">
        <v>1445</v>
      </c>
      <c r="E182" s="146">
        <v>2288</v>
      </c>
      <c r="F182" s="146">
        <v>2598</v>
      </c>
      <c r="G182" s="146">
        <v>2897</v>
      </c>
      <c r="H182" s="146">
        <v>3186</v>
      </c>
      <c r="I182" s="146">
        <v>3467</v>
      </c>
    </row>
    <row r="183" spans="1:9" x14ac:dyDescent="0.3">
      <c r="A183" s="142">
        <v>16901</v>
      </c>
      <c r="B183" s="142" t="s">
        <v>3</v>
      </c>
      <c r="C183" s="143">
        <v>17000</v>
      </c>
      <c r="D183" s="146">
        <v>1451</v>
      </c>
      <c r="E183" s="146">
        <v>2295</v>
      </c>
      <c r="F183" s="146">
        <v>2605</v>
      </c>
      <c r="G183" s="146">
        <v>2905</v>
      </c>
      <c r="H183" s="146">
        <v>3196</v>
      </c>
      <c r="I183" s="146">
        <v>3477</v>
      </c>
    </row>
    <row r="184" spans="1:9" x14ac:dyDescent="0.3">
      <c r="A184" s="142">
        <v>17001</v>
      </c>
      <c r="B184" s="142" t="s">
        <v>3</v>
      </c>
      <c r="C184" s="143">
        <v>17100</v>
      </c>
      <c r="D184" s="146">
        <v>1456</v>
      </c>
      <c r="E184" s="146">
        <v>2302</v>
      </c>
      <c r="F184" s="146">
        <v>2613</v>
      </c>
      <c r="G184" s="146">
        <v>2914</v>
      </c>
      <c r="H184" s="146">
        <v>3205</v>
      </c>
      <c r="I184" s="146">
        <v>3487</v>
      </c>
    </row>
    <row r="185" spans="1:9" x14ac:dyDescent="0.3">
      <c r="A185" s="142">
        <v>17101</v>
      </c>
      <c r="B185" s="142" t="s">
        <v>3</v>
      </c>
      <c r="C185" s="143">
        <v>17200</v>
      </c>
      <c r="D185" s="146">
        <v>1462</v>
      </c>
      <c r="E185" s="146">
        <v>2309</v>
      </c>
      <c r="F185" s="146">
        <v>2621</v>
      </c>
      <c r="G185" s="146">
        <v>2922</v>
      </c>
      <c r="H185" s="146">
        <v>3214</v>
      </c>
      <c r="I185" s="146">
        <v>3497</v>
      </c>
    </row>
    <row r="186" spans="1:9" x14ac:dyDescent="0.3">
      <c r="A186" s="142">
        <v>17201</v>
      </c>
      <c r="B186" s="142" t="s">
        <v>3</v>
      </c>
      <c r="C186" s="143">
        <v>17300</v>
      </c>
      <c r="D186" s="146">
        <v>1467</v>
      </c>
      <c r="E186" s="146">
        <v>2316</v>
      </c>
      <c r="F186" s="146">
        <v>2628</v>
      </c>
      <c r="G186" s="146">
        <v>2931</v>
      </c>
      <c r="H186" s="146">
        <v>3224</v>
      </c>
      <c r="I186" s="146">
        <v>3507</v>
      </c>
    </row>
    <row r="187" spans="1:9" x14ac:dyDescent="0.3">
      <c r="A187" s="142">
        <v>17301</v>
      </c>
      <c r="B187" s="142" t="s">
        <v>3</v>
      </c>
      <c r="C187" s="143">
        <v>17400</v>
      </c>
      <c r="D187" s="146">
        <v>1473</v>
      </c>
      <c r="E187" s="146">
        <v>2323</v>
      </c>
      <c r="F187" s="146">
        <v>2636</v>
      </c>
      <c r="G187" s="146">
        <v>2939</v>
      </c>
      <c r="H187" s="146">
        <v>3233</v>
      </c>
      <c r="I187" s="146">
        <v>3517</v>
      </c>
    </row>
    <row r="188" spans="1:9" x14ac:dyDescent="0.3">
      <c r="A188" s="142">
        <v>17401</v>
      </c>
      <c r="B188" s="142" t="s">
        <v>3</v>
      </c>
      <c r="C188" s="143">
        <v>17500</v>
      </c>
      <c r="D188" s="146">
        <v>1478</v>
      </c>
      <c r="E188" s="146">
        <v>2330</v>
      </c>
      <c r="F188" s="146">
        <v>2643</v>
      </c>
      <c r="G188" s="146">
        <v>2947</v>
      </c>
      <c r="H188" s="146">
        <v>3242</v>
      </c>
      <c r="I188" s="146">
        <v>3528</v>
      </c>
    </row>
    <row r="189" spans="1:9" x14ac:dyDescent="0.3">
      <c r="A189" s="142">
        <v>17501</v>
      </c>
      <c r="B189" s="142" t="s">
        <v>3</v>
      </c>
      <c r="C189" s="143">
        <v>17600</v>
      </c>
      <c r="D189" s="146">
        <v>1483</v>
      </c>
      <c r="E189" s="146">
        <v>2337</v>
      </c>
      <c r="F189" s="146">
        <v>2651</v>
      </c>
      <c r="G189" s="146">
        <v>2956</v>
      </c>
      <c r="H189" s="146">
        <v>3252</v>
      </c>
      <c r="I189" s="146">
        <v>3538</v>
      </c>
    </row>
    <row r="190" spans="1:9" x14ac:dyDescent="0.3">
      <c r="A190" s="142">
        <v>17601</v>
      </c>
      <c r="B190" s="142" t="s">
        <v>3</v>
      </c>
      <c r="C190" s="143">
        <v>17700</v>
      </c>
      <c r="D190" s="146">
        <v>1489</v>
      </c>
      <c r="E190" s="146">
        <v>2344</v>
      </c>
      <c r="F190" s="146">
        <v>2659</v>
      </c>
      <c r="G190" s="146">
        <v>2964</v>
      </c>
      <c r="H190" s="146">
        <v>3261</v>
      </c>
      <c r="I190" s="146">
        <v>3548</v>
      </c>
    </row>
    <row r="191" spans="1:9" x14ac:dyDescent="0.3">
      <c r="A191" s="142">
        <v>17701</v>
      </c>
      <c r="B191" s="142" t="s">
        <v>3</v>
      </c>
      <c r="C191" s="143">
        <v>17800</v>
      </c>
      <c r="D191" s="146">
        <v>1494</v>
      </c>
      <c r="E191" s="146">
        <v>2351</v>
      </c>
      <c r="F191" s="146">
        <v>2666</v>
      </c>
      <c r="G191" s="146">
        <v>2973</v>
      </c>
      <c r="H191" s="146">
        <v>3270</v>
      </c>
      <c r="I191" s="146">
        <v>3558</v>
      </c>
    </row>
    <row r="192" spans="1:9" x14ac:dyDescent="0.3">
      <c r="A192" s="142">
        <v>17801</v>
      </c>
      <c r="B192" s="142" t="s">
        <v>3</v>
      </c>
      <c r="C192" s="143">
        <v>17900</v>
      </c>
      <c r="D192" s="146">
        <v>1499</v>
      </c>
      <c r="E192" s="146">
        <v>2358</v>
      </c>
      <c r="F192" s="146">
        <v>2674</v>
      </c>
      <c r="G192" s="146">
        <v>2981</v>
      </c>
      <c r="H192" s="146">
        <v>3280</v>
      </c>
      <c r="I192" s="146">
        <v>3568</v>
      </c>
    </row>
    <row r="193" spans="1:9" x14ac:dyDescent="0.3">
      <c r="A193" s="142">
        <v>17901</v>
      </c>
      <c r="B193" s="142" t="s">
        <v>3</v>
      </c>
      <c r="C193" s="143">
        <v>18000</v>
      </c>
      <c r="D193" s="146">
        <v>1505</v>
      </c>
      <c r="E193" s="146">
        <v>2365</v>
      </c>
      <c r="F193" s="146">
        <v>2682</v>
      </c>
      <c r="G193" s="146">
        <v>2990</v>
      </c>
      <c r="H193" s="146">
        <v>3289</v>
      </c>
      <c r="I193" s="146">
        <v>3578</v>
      </c>
    </row>
    <row r="194" spans="1:9" x14ac:dyDescent="0.3">
      <c r="A194" s="142">
        <v>18001</v>
      </c>
      <c r="B194" s="142" t="s">
        <v>3</v>
      </c>
      <c r="C194" s="143">
        <v>18100</v>
      </c>
      <c r="D194" s="146">
        <v>1510</v>
      </c>
      <c r="E194" s="146">
        <v>2372</v>
      </c>
      <c r="F194" s="146">
        <v>2689</v>
      </c>
      <c r="G194" s="146">
        <v>2998</v>
      </c>
      <c r="H194" s="146">
        <v>3298</v>
      </c>
      <c r="I194" s="146">
        <v>3588</v>
      </c>
    </row>
    <row r="195" spans="1:9" x14ac:dyDescent="0.3">
      <c r="A195" s="142">
        <v>18101</v>
      </c>
      <c r="B195" s="142" t="s">
        <v>3</v>
      </c>
      <c r="C195" s="143">
        <v>18200</v>
      </c>
      <c r="D195" s="146">
        <v>1516</v>
      </c>
      <c r="E195" s="146">
        <v>2379</v>
      </c>
      <c r="F195" s="146">
        <v>2697</v>
      </c>
      <c r="G195" s="146">
        <v>3007</v>
      </c>
      <c r="H195" s="146">
        <v>3308</v>
      </c>
      <c r="I195" s="146">
        <v>3599</v>
      </c>
    </row>
    <row r="196" spans="1:9" x14ac:dyDescent="0.3">
      <c r="A196" s="142">
        <v>18201</v>
      </c>
      <c r="B196" s="142" t="s">
        <v>3</v>
      </c>
      <c r="C196" s="143">
        <v>18300</v>
      </c>
      <c r="D196" s="146">
        <v>1520</v>
      </c>
      <c r="E196" s="146">
        <v>2386</v>
      </c>
      <c r="F196" s="146">
        <v>2704</v>
      </c>
      <c r="G196" s="146">
        <v>3015</v>
      </c>
      <c r="H196" s="146">
        <v>3317</v>
      </c>
      <c r="I196" s="146">
        <v>3609</v>
      </c>
    </row>
    <row r="197" spans="1:9" x14ac:dyDescent="0.3">
      <c r="A197" s="142">
        <v>18301</v>
      </c>
      <c r="B197" s="142" t="s">
        <v>3</v>
      </c>
      <c r="C197" s="143">
        <v>18400</v>
      </c>
      <c r="D197" s="146">
        <v>1525</v>
      </c>
      <c r="E197" s="146">
        <v>2392</v>
      </c>
      <c r="F197" s="146">
        <v>2712</v>
      </c>
      <c r="G197" s="146">
        <v>3024</v>
      </c>
      <c r="H197" s="146">
        <v>3326</v>
      </c>
      <c r="I197" s="146">
        <v>3619</v>
      </c>
    </row>
    <row r="198" spans="1:9" x14ac:dyDescent="0.3">
      <c r="A198" s="142">
        <v>18401</v>
      </c>
      <c r="B198" s="142" t="s">
        <v>3</v>
      </c>
      <c r="C198" s="143">
        <v>18500</v>
      </c>
      <c r="D198" s="146">
        <v>1530</v>
      </c>
      <c r="E198" s="146">
        <v>2399</v>
      </c>
      <c r="F198" s="146">
        <v>2720</v>
      </c>
      <c r="G198" s="146">
        <v>3032</v>
      </c>
      <c r="H198" s="146">
        <v>3336</v>
      </c>
      <c r="I198" s="146">
        <v>3629</v>
      </c>
    </row>
    <row r="199" spans="1:9" x14ac:dyDescent="0.3">
      <c r="A199" s="142">
        <v>18501</v>
      </c>
      <c r="B199" s="142" t="s">
        <v>3</v>
      </c>
      <c r="C199" s="143">
        <v>18600</v>
      </c>
      <c r="D199" s="146">
        <v>1535</v>
      </c>
      <c r="E199" s="146">
        <v>2406</v>
      </c>
      <c r="F199" s="146">
        <v>2727</v>
      </c>
      <c r="G199" s="146">
        <v>3041</v>
      </c>
      <c r="H199" s="146">
        <v>3345</v>
      </c>
      <c r="I199" s="146">
        <v>3639</v>
      </c>
    </row>
    <row r="200" spans="1:9" x14ac:dyDescent="0.3">
      <c r="A200" s="142">
        <v>18601</v>
      </c>
      <c r="B200" s="142" t="s">
        <v>3</v>
      </c>
      <c r="C200" s="143">
        <v>18700</v>
      </c>
      <c r="D200" s="146">
        <v>1540</v>
      </c>
      <c r="E200" s="146">
        <v>2413</v>
      </c>
      <c r="F200" s="146">
        <v>2735</v>
      </c>
      <c r="G200" s="146">
        <v>3049</v>
      </c>
      <c r="H200" s="146">
        <v>3354</v>
      </c>
      <c r="I200" s="146">
        <v>3649</v>
      </c>
    </row>
    <row r="201" spans="1:9" x14ac:dyDescent="0.3">
      <c r="A201" s="142">
        <v>18701</v>
      </c>
      <c r="B201" s="142" t="s">
        <v>3</v>
      </c>
      <c r="C201" s="143">
        <v>18800</v>
      </c>
      <c r="D201" s="146">
        <v>1545</v>
      </c>
      <c r="E201" s="146">
        <v>2420</v>
      </c>
      <c r="F201" s="146">
        <v>2742</v>
      </c>
      <c r="G201" s="146">
        <v>3058</v>
      </c>
      <c r="H201" s="146">
        <v>3364</v>
      </c>
      <c r="I201" s="146">
        <v>3659</v>
      </c>
    </row>
    <row r="202" spans="1:9" x14ac:dyDescent="0.3">
      <c r="A202" s="142">
        <v>18801</v>
      </c>
      <c r="B202" s="142" t="s">
        <v>3</v>
      </c>
      <c r="C202" s="143">
        <v>18900</v>
      </c>
      <c r="D202" s="146">
        <v>1550</v>
      </c>
      <c r="E202" s="146">
        <v>2427</v>
      </c>
      <c r="F202" s="146">
        <v>2750</v>
      </c>
      <c r="G202" s="146">
        <v>3066</v>
      </c>
      <c r="H202" s="146">
        <v>3373</v>
      </c>
      <c r="I202" s="146">
        <v>3670</v>
      </c>
    </row>
    <row r="203" spans="1:9" x14ac:dyDescent="0.3">
      <c r="A203" s="142">
        <v>18901</v>
      </c>
      <c r="B203" s="142" t="s">
        <v>3</v>
      </c>
      <c r="C203" s="143">
        <v>19000</v>
      </c>
      <c r="D203" s="146">
        <v>1555</v>
      </c>
      <c r="E203" s="146">
        <v>2434</v>
      </c>
      <c r="F203" s="146">
        <v>2758</v>
      </c>
      <c r="G203" s="146">
        <v>3075</v>
      </c>
      <c r="H203" s="146">
        <v>3382</v>
      </c>
      <c r="I203" s="146">
        <v>3680</v>
      </c>
    </row>
    <row r="204" spans="1:9" x14ac:dyDescent="0.3">
      <c r="A204" s="142">
        <v>19001</v>
      </c>
      <c r="B204" s="142" t="s">
        <v>3</v>
      </c>
      <c r="C204" s="143">
        <v>19100</v>
      </c>
      <c r="D204" s="146">
        <v>1560</v>
      </c>
      <c r="E204" s="146">
        <v>2441</v>
      </c>
      <c r="F204" s="146">
        <v>2765</v>
      </c>
      <c r="G204" s="146">
        <v>3083</v>
      </c>
      <c r="H204" s="146">
        <v>3391</v>
      </c>
      <c r="I204" s="146">
        <v>3690</v>
      </c>
    </row>
    <row r="205" spans="1:9" x14ac:dyDescent="0.3">
      <c r="A205" s="142">
        <v>19101</v>
      </c>
      <c r="B205" s="142" t="s">
        <v>3</v>
      </c>
      <c r="C205" s="143">
        <v>19200</v>
      </c>
      <c r="D205" s="146">
        <v>1565</v>
      </c>
      <c r="E205" s="146">
        <v>2448</v>
      </c>
      <c r="F205" s="146">
        <v>2773</v>
      </c>
      <c r="G205" s="146">
        <v>3092</v>
      </c>
      <c r="H205" s="146">
        <v>3401</v>
      </c>
      <c r="I205" s="146">
        <v>3700</v>
      </c>
    </row>
    <row r="206" spans="1:9" x14ac:dyDescent="0.3">
      <c r="A206" s="142">
        <v>19201</v>
      </c>
      <c r="B206" s="142" t="s">
        <v>3</v>
      </c>
      <c r="C206" s="143">
        <v>19300</v>
      </c>
      <c r="D206" s="146">
        <v>1570</v>
      </c>
      <c r="E206" s="146">
        <v>2455</v>
      </c>
      <c r="F206" s="146">
        <v>2780</v>
      </c>
      <c r="G206" s="146">
        <v>3100</v>
      </c>
      <c r="H206" s="146">
        <v>3410</v>
      </c>
      <c r="I206" s="146">
        <v>3710</v>
      </c>
    </row>
    <row r="207" spans="1:9" x14ac:dyDescent="0.3">
      <c r="A207" s="142">
        <v>19301</v>
      </c>
      <c r="B207" s="142" t="s">
        <v>3</v>
      </c>
      <c r="C207" s="143">
        <v>19400</v>
      </c>
      <c r="D207" s="146">
        <v>1575</v>
      </c>
      <c r="E207" s="146">
        <v>2462</v>
      </c>
      <c r="F207" s="146">
        <v>2788</v>
      </c>
      <c r="G207" s="146">
        <v>3109</v>
      </c>
      <c r="H207" s="146">
        <v>3419</v>
      </c>
      <c r="I207" s="146">
        <v>3720</v>
      </c>
    </row>
    <row r="208" spans="1:9" x14ac:dyDescent="0.3">
      <c r="A208" s="142">
        <v>19401</v>
      </c>
      <c r="B208" s="142" t="s">
        <v>3</v>
      </c>
      <c r="C208" s="143">
        <v>19500</v>
      </c>
      <c r="D208" s="146">
        <v>1580</v>
      </c>
      <c r="E208" s="146">
        <v>2469</v>
      </c>
      <c r="F208" s="146">
        <v>2796</v>
      </c>
      <c r="G208" s="146">
        <v>3117</v>
      </c>
      <c r="H208" s="146">
        <v>3429</v>
      </c>
      <c r="I208" s="146">
        <v>3731</v>
      </c>
    </row>
    <row r="209" spans="1:9" x14ac:dyDescent="0.3">
      <c r="A209" s="142">
        <v>19501</v>
      </c>
      <c r="B209" s="142" t="s">
        <v>3</v>
      </c>
      <c r="C209" s="143">
        <v>19600</v>
      </c>
      <c r="D209" s="146">
        <v>1585</v>
      </c>
      <c r="E209" s="146">
        <v>2476</v>
      </c>
      <c r="F209" s="146">
        <v>2803</v>
      </c>
      <c r="G209" s="146">
        <v>3126</v>
      </c>
      <c r="H209" s="146">
        <v>3438</v>
      </c>
      <c r="I209" s="146">
        <v>3741</v>
      </c>
    </row>
    <row r="210" spans="1:9" x14ac:dyDescent="0.3">
      <c r="A210" s="142">
        <v>19601</v>
      </c>
      <c r="B210" s="142" t="s">
        <v>3</v>
      </c>
      <c r="C210" s="143">
        <v>19700</v>
      </c>
      <c r="D210" s="146">
        <v>1590</v>
      </c>
      <c r="E210" s="146">
        <v>2483</v>
      </c>
      <c r="F210" s="146">
        <v>2811</v>
      </c>
      <c r="G210" s="146">
        <v>3134</v>
      </c>
      <c r="H210" s="146">
        <v>3447</v>
      </c>
      <c r="I210" s="146">
        <v>3751</v>
      </c>
    </row>
    <row r="211" spans="1:9" x14ac:dyDescent="0.3">
      <c r="A211" s="142">
        <v>19701</v>
      </c>
      <c r="B211" s="142" t="s">
        <v>3</v>
      </c>
      <c r="C211" s="143">
        <v>19800</v>
      </c>
      <c r="D211" s="146">
        <v>1595</v>
      </c>
      <c r="E211" s="146">
        <v>2490</v>
      </c>
      <c r="F211" s="146">
        <v>2818</v>
      </c>
      <c r="G211" s="146">
        <v>3143</v>
      </c>
      <c r="H211" s="146">
        <v>3457</v>
      </c>
      <c r="I211" s="146">
        <v>3761</v>
      </c>
    </row>
    <row r="212" spans="1:9" x14ac:dyDescent="0.3">
      <c r="A212" s="142">
        <v>19801</v>
      </c>
      <c r="B212" s="142" t="s">
        <v>3</v>
      </c>
      <c r="C212" s="143">
        <v>19900</v>
      </c>
      <c r="D212" s="146">
        <v>1600</v>
      </c>
      <c r="E212" s="146">
        <v>2497</v>
      </c>
      <c r="F212" s="146">
        <v>2826</v>
      </c>
      <c r="G212" s="146">
        <v>3151</v>
      </c>
      <c r="H212" s="146">
        <v>3466</v>
      </c>
      <c r="I212" s="146">
        <v>3771</v>
      </c>
    </row>
    <row r="213" spans="1:9" x14ac:dyDescent="0.3">
      <c r="A213" s="142">
        <v>19901</v>
      </c>
      <c r="B213" s="142" t="s">
        <v>3</v>
      </c>
      <c r="C213" s="143">
        <v>20000</v>
      </c>
      <c r="D213" s="146">
        <v>1605</v>
      </c>
      <c r="E213" s="146">
        <v>2504</v>
      </c>
      <c r="F213" s="146">
        <v>2834</v>
      </c>
      <c r="G213" s="146">
        <v>3159</v>
      </c>
      <c r="H213" s="146">
        <v>3475</v>
      </c>
      <c r="I213" s="146">
        <v>3781</v>
      </c>
    </row>
    <row r="214" spans="1:9" x14ac:dyDescent="0.3">
      <c r="A214" s="142">
        <v>20001</v>
      </c>
      <c r="B214" s="142" t="s">
        <v>3</v>
      </c>
      <c r="C214" s="143">
        <v>22000</v>
      </c>
      <c r="D214" s="146">
        <v>1766</v>
      </c>
      <c r="E214" s="146">
        <v>2754</v>
      </c>
      <c r="F214" s="146">
        <v>3117</v>
      </c>
      <c r="G214" s="146">
        <v>3475</v>
      </c>
      <c r="H214" s="146">
        <v>3822</v>
      </c>
      <c r="I214" s="146">
        <v>4159</v>
      </c>
    </row>
    <row r="215" spans="1:9" x14ac:dyDescent="0.3">
      <c r="A215" s="142">
        <v>24001</v>
      </c>
      <c r="B215" s="142" t="s">
        <v>3</v>
      </c>
      <c r="C215" s="143">
        <v>26000</v>
      </c>
      <c r="D215" s="146">
        <v>2087</v>
      </c>
      <c r="E215" s="146">
        <v>3255</v>
      </c>
      <c r="F215" s="146">
        <v>3684</v>
      </c>
      <c r="G215" s="146">
        <v>4107</v>
      </c>
      <c r="H215" s="146">
        <v>4518</v>
      </c>
      <c r="I215" s="146">
        <v>4915</v>
      </c>
    </row>
    <row r="216" spans="1:9" x14ac:dyDescent="0.3">
      <c r="A216" s="142">
        <v>26001</v>
      </c>
      <c r="B216" s="142" t="s">
        <v>3</v>
      </c>
      <c r="C216" s="143">
        <v>28000</v>
      </c>
      <c r="D216" s="146">
        <v>2247</v>
      </c>
      <c r="E216" s="146">
        <v>3506</v>
      </c>
      <c r="F216" s="146">
        <v>3968</v>
      </c>
      <c r="G216" s="146">
        <v>4423</v>
      </c>
      <c r="H216" s="146">
        <v>4865</v>
      </c>
      <c r="I216" s="146">
        <v>5293</v>
      </c>
    </row>
    <row r="217" spans="1:9" x14ac:dyDescent="0.3">
      <c r="A217" s="142">
        <v>28001</v>
      </c>
      <c r="B217" s="142" t="s">
        <v>3</v>
      </c>
      <c r="C217" s="143">
        <v>30000</v>
      </c>
      <c r="D217" s="146">
        <v>2408</v>
      </c>
      <c r="E217" s="146">
        <v>3756</v>
      </c>
      <c r="F217" s="146">
        <v>4251</v>
      </c>
      <c r="G217" s="146">
        <v>4739</v>
      </c>
      <c r="H217" s="146">
        <v>5213</v>
      </c>
      <c r="I217" s="146">
        <v>5672</v>
      </c>
    </row>
    <row r="218" spans="1:9" x14ac:dyDescent="0.3">
      <c r="A218" s="142">
        <v>30001</v>
      </c>
      <c r="B218" s="142" t="s">
        <v>3</v>
      </c>
      <c r="C218" s="143">
        <v>32000</v>
      </c>
      <c r="D218" s="146">
        <v>2508</v>
      </c>
      <c r="E218" s="146">
        <v>3916</v>
      </c>
      <c r="F218" s="146">
        <v>4451</v>
      </c>
      <c r="G218" s="146">
        <v>4979</v>
      </c>
      <c r="H218" s="146">
        <v>5473</v>
      </c>
      <c r="I218" s="146">
        <v>5952</v>
      </c>
    </row>
    <row r="219" spans="1:9" x14ac:dyDescent="0.3">
      <c r="A219" s="142">
        <v>32001</v>
      </c>
      <c r="B219" s="142" t="s">
        <v>3</v>
      </c>
      <c r="C219" s="143">
        <v>34000</v>
      </c>
      <c r="D219" s="146">
        <v>2608</v>
      </c>
      <c r="E219" s="146">
        <v>4076</v>
      </c>
      <c r="F219" s="146">
        <v>4651</v>
      </c>
      <c r="G219" s="146">
        <v>5219</v>
      </c>
      <c r="H219" s="146">
        <v>5733</v>
      </c>
      <c r="I219" s="146">
        <v>6232</v>
      </c>
    </row>
    <row r="220" spans="1:9" x14ac:dyDescent="0.3">
      <c r="A220" s="142">
        <v>34001</v>
      </c>
      <c r="B220" s="142" t="s">
        <v>3</v>
      </c>
      <c r="C220" s="143">
        <v>36000</v>
      </c>
      <c r="D220" s="146">
        <v>2708</v>
      </c>
      <c r="E220" s="146">
        <v>4236</v>
      </c>
      <c r="F220" s="146">
        <v>4851</v>
      </c>
      <c r="G220" s="146">
        <v>5459</v>
      </c>
      <c r="H220" s="146">
        <v>5993</v>
      </c>
      <c r="I220" s="146">
        <v>6512</v>
      </c>
    </row>
    <row r="221" spans="1:9" x14ac:dyDescent="0.3">
      <c r="A221" s="142">
        <v>36001</v>
      </c>
      <c r="B221" s="142" t="s">
        <v>3</v>
      </c>
      <c r="C221" s="143">
        <v>38000</v>
      </c>
      <c r="D221" s="146">
        <v>2808</v>
      </c>
      <c r="E221" s="146">
        <v>4396</v>
      </c>
      <c r="F221" s="146">
        <v>5051</v>
      </c>
      <c r="G221" s="146">
        <v>5699</v>
      </c>
      <c r="H221" s="146">
        <v>6253</v>
      </c>
      <c r="I221" s="146">
        <v>6792</v>
      </c>
    </row>
    <row r="222" spans="1:9" x14ac:dyDescent="0.3">
      <c r="A222" s="142">
        <v>38001</v>
      </c>
      <c r="B222" s="142" t="s">
        <v>3</v>
      </c>
      <c r="C222" s="143">
        <v>40000</v>
      </c>
      <c r="D222" s="146">
        <v>2908</v>
      </c>
      <c r="E222" s="146">
        <v>4556</v>
      </c>
      <c r="F222" s="146">
        <v>5251</v>
      </c>
      <c r="G222" s="146">
        <v>5939</v>
      </c>
      <c r="H222" s="146">
        <v>6513</v>
      </c>
      <c r="I222" s="146">
        <v>7072</v>
      </c>
    </row>
    <row r="223" spans="1:9" x14ac:dyDescent="0.3">
      <c r="A223" s="142">
        <v>40001</v>
      </c>
      <c r="B223" s="142" t="s">
        <v>3</v>
      </c>
      <c r="C223" s="143">
        <v>42000</v>
      </c>
      <c r="D223" s="146">
        <v>3008</v>
      </c>
      <c r="E223" s="146">
        <v>4716</v>
      </c>
      <c r="F223" s="146">
        <v>5451</v>
      </c>
      <c r="G223" s="146">
        <v>6179</v>
      </c>
      <c r="H223" s="146">
        <v>6773</v>
      </c>
      <c r="I223" s="146">
        <v>7352</v>
      </c>
    </row>
    <row r="224" spans="1:9" x14ac:dyDescent="0.3">
      <c r="A224" s="142">
        <v>42001</v>
      </c>
      <c r="B224" s="142" t="s">
        <v>3</v>
      </c>
      <c r="C224" s="143">
        <v>44000</v>
      </c>
      <c r="D224" s="146">
        <v>3108</v>
      </c>
      <c r="E224" s="146">
        <v>4876</v>
      </c>
      <c r="F224" s="146">
        <v>5651</v>
      </c>
      <c r="G224" s="146">
        <v>6419</v>
      </c>
      <c r="H224" s="146">
        <v>7033</v>
      </c>
      <c r="I224" s="146">
        <v>7632</v>
      </c>
    </row>
    <row r="225" spans="1:9" x14ac:dyDescent="0.3">
      <c r="A225" s="142">
        <v>44001</v>
      </c>
      <c r="B225" s="142" t="s">
        <v>3</v>
      </c>
      <c r="C225" s="143">
        <v>46000</v>
      </c>
      <c r="D225" s="146">
        <v>3208</v>
      </c>
      <c r="E225" s="146">
        <v>5036</v>
      </c>
      <c r="F225" s="146">
        <v>5851</v>
      </c>
      <c r="G225" s="146">
        <v>6659</v>
      </c>
      <c r="H225" s="146">
        <v>7293</v>
      </c>
      <c r="I225" s="146">
        <v>7912</v>
      </c>
    </row>
    <row r="226" spans="1:9" x14ac:dyDescent="0.3">
      <c r="A226" s="142">
        <v>46001</v>
      </c>
      <c r="B226" s="142" t="s">
        <v>3</v>
      </c>
      <c r="C226" s="143">
        <v>48000</v>
      </c>
      <c r="D226" s="146">
        <v>3308</v>
      </c>
      <c r="E226" s="146">
        <v>5196</v>
      </c>
      <c r="F226" s="146">
        <v>6051</v>
      </c>
      <c r="G226" s="146">
        <v>6899</v>
      </c>
      <c r="H226" s="146">
        <v>7553</v>
      </c>
      <c r="I226" s="146">
        <v>8192</v>
      </c>
    </row>
    <row r="227" spans="1:9" x14ac:dyDescent="0.3">
      <c r="A227" s="142">
        <v>48001</v>
      </c>
      <c r="B227" s="142" t="s">
        <v>3</v>
      </c>
      <c r="C227" s="143">
        <v>50000</v>
      </c>
      <c r="D227" s="146">
        <v>3408</v>
      </c>
      <c r="E227" s="146">
        <v>5356</v>
      </c>
      <c r="F227" s="146">
        <v>6251</v>
      </c>
      <c r="G227" s="146">
        <v>7139</v>
      </c>
      <c r="H227" s="146">
        <v>7813</v>
      </c>
      <c r="I227" s="146">
        <v>8472</v>
      </c>
    </row>
    <row r="228" spans="1:9" x14ac:dyDescent="0.3">
      <c r="A228" s="142">
        <v>50001</v>
      </c>
      <c r="B228" s="142" t="s">
        <v>3</v>
      </c>
      <c r="C228" s="143">
        <v>52000</v>
      </c>
      <c r="D228" s="146">
        <v>3508</v>
      </c>
      <c r="E228" s="146">
        <v>5476</v>
      </c>
      <c r="F228" s="146">
        <v>6391</v>
      </c>
      <c r="G228" s="146">
        <v>7299</v>
      </c>
      <c r="H228" s="146">
        <v>7993</v>
      </c>
      <c r="I228" s="146">
        <v>8672</v>
      </c>
    </row>
    <row r="229" spans="1:9" x14ac:dyDescent="0.3">
      <c r="A229" s="142">
        <v>52001</v>
      </c>
      <c r="B229" s="142" t="s">
        <v>3</v>
      </c>
      <c r="C229" s="143">
        <v>54000</v>
      </c>
      <c r="D229" s="146">
        <v>3608</v>
      </c>
      <c r="E229" s="146">
        <v>5596</v>
      </c>
      <c r="F229" s="146">
        <v>6531</v>
      </c>
      <c r="G229" s="146">
        <v>7459</v>
      </c>
      <c r="H229" s="146">
        <v>8173</v>
      </c>
      <c r="I229" s="146">
        <v>8872</v>
      </c>
    </row>
    <row r="230" spans="1:9" x14ac:dyDescent="0.3">
      <c r="A230" s="142">
        <v>54001</v>
      </c>
      <c r="B230" s="142" t="s">
        <v>3</v>
      </c>
      <c r="C230" s="143">
        <v>56000</v>
      </c>
      <c r="D230" s="146">
        <v>3708</v>
      </c>
      <c r="E230" s="146">
        <v>5716</v>
      </c>
      <c r="F230" s="146">
        <v>6671</v>
      </c>
      <c r="G230" s="146">
        <v>7619</v>
      </c>
      <c r="H230" s="146">
        <v>8353</v>
      </c>
      <c r="I230" s="146">
        <v>9072</v>
      </c>
    </row>
    <row r="231" spans="1:9" x14ac:dyDescent="0.3">
      <c r="A231" s="142">
        <v>56001</v>
      </c>
      <c r="B231" s="142" t="s">
        <v>3</v>
      </c>
      <c r="C231" s="143">
        <v>58000</v>
      </c>
      <c r="D231" s="146">
        <v>3808</v>
      </c>
      <c r="E231" s="146">
        <v>5836</v>
      </c>
      <c r="F231" s="146">
        <v>6811</v>
      </c>
      <c r="G231" s="146">
        <v>7779</v>
      </c>
      <c r="H231" s="146">
        <v>8533</v>
      </c>
      <c r="I231" s="146">
        <v>9272</v>
      </c>
    </row>
    <row r="232" spans="1:9" x14ac:dyDescent="0.3">
      <c r="A232" s="142">
        <v>58001</v>
      </c>
      <c r="B232" s="142" t="s">
        <v>3</v>
      </c>
      <c r="C232" s="143">
        <v>60000</v>
      </c>
      <c r="D232" s="146">
        <v>3908</v>
      </c>
      <c r="E232" s="146">
        <v>5956</v>
      </c>
      <c r="F232" s="146">
        <v>6951</v>
      </c>
      <c r="G232" s="146">
        <v>7939</v>
      </c>
      <c r="H232" s="146">
        <v>8713</v>
      </c>
      <c r="I232" s="146">
        <v>9472</v>
      </c>
    </row>
    <row r="233" spans="1:9" x14ac:dyDescent="0.3">
      <c r="A233" s="142">
        <v>60001</v>
      </c>
      <c r="B233" s="142" t="s">
        <v>3</v>
      </c>
      <c r="C233" s="143">
        <v>62000</v>
      </c>
      <c r="D233" s="146">
        <v>4008</v>
      </c>
      <c r="E233" s="146">
        <v>6076</v>
      </c>
      <c r="F233" s="146">
        <v>7091</v>
      </c>
      <c r="G233" s="146">
        <v>8099</v>
      </c>
      <c r="H233" s="146">
        <v>8893</v>
      </c>
      <c r="I233" s="146">
        <v>9672</v>
      </c>
    </row>
    <row r="234" spans="1:9" x14ac:dyDescent="0.3">
      <c r="A234" s="142">
        <v>62001</v>
      </c>
      <c r="B234" s="142" t="s">
        <v>3</v>
      </c>
      <c r="C234" s="143">
        <v>64000</v>
      </c>
      <c r="D234" s="146">
        <v>4108</v>
      </c>
      <c r="E234" s="146">
        <v>6196</v>
      </c>
      <c r="F234" s="146">
        <v>7231</v>
      </c>
      <c r="G234" s="146">
        <v>8259</v>
      </c>
      <c r="H234" s="146">
        <v>9073</v>
      </c>
      <c r="I234" s="146">
        <v>9872</v>
      </c>
    </row>
    <row r="235" spans="1:9" x14ac:dyDescent="0.3">
      <c r="A235" s="142">
        <v>64001</v>
      </c>
      <c r="B235" s="142" t="s">
        <v>3</v>
      </c>
      <c r="C235" s="143">
        <v>66000</v>
      </c>
      <c r="D235" s="146">
        <v>4208</v>
      </c>
      <c r="E235" s="146">
        <v>6316</v>
      </c>
      <c r="F235" s="146">
        <v>7371</v>
      </c>
      <c r="G235" s="146">
        <v>8419</v>
      </c>
      <c r="H235" s="146">
        <v>9253</v>
      </c>
      <c r="I235" s="146">
        <v>10072</v>
      </c>
    </row>
    <row r="236" spans="1:9" x14ac:dyDescent="0.3">
      <c r="A236" s="142">
        <v>66001</v>
      </c>
      <c r="B236" s="142" t="s">
        <v>3</v>
      </c>
      <c r="C236" s="143">
        <v>68000</v>
      </c>
      <c r="D236" s="146">
        <v>4308</v>
      </c>
      <c r="E236" s="146">
        <v>6436</v>
      </c>
      <c r="F236" s="146">
        <v>7511</v>
      </c>
      <c r="G236" s="146">
        <v>8579</v>
      </c>
      <c r="H236" s="146">
        <v>9433</v>
      </c>
      <c r="I236" s="146">
        <v>10272</v>
      </c>
    </row>
    <row r="237" spans="1:9" x14ac:dyDescent="0.3">
      <c r="A237" s="142">
        <v>68001</v>
      </c>
      <c r="B237" s="142" t="s">
        <v>3</v>
      </c>
      <c r="C237" s="143">
        <v>70000</v>
      </c>
      <c r="D237" s="146">
        <v>4408</v>
      </c>
      <c r="E237" s="146">
        <v>6556</v>
      </c>
      <c r="F237" s="146">
        <v>7651</v>
      </c>
      <c r="G237" s="146">
        <v>8739</v>
      </c>
      <c r="H237" s="146">
        <v>9613</v>
      </c>
      <c r="I237" s="146">
        <v>10472</v>
      </c>
    </row>
    <row r="238" spans="1:9" x14ac:dyDescent="0.3">
      <c r="A238" s="142">
        <v>70001</v>
      </c>
      <c r="B238" s="142" t="s">
        <v>3</v>
      </c>
      <c r="C238" s="143">
        <v>72000</v>
      </c>
      <c r="D238" s="146">
        <v>4508</v>
      </c>
      <c r="E238" s="146">
        <v>6676</v>
      </c>
      <c r="F238" s="146">
        <v>7791</v>
      </c>
      <c r="G238" s="146">
        <v>8899</v>
      </c>
      <c r="H238" s="146">
        <v>9793</v>
      </c>
      <c r="I238" s="146">
        <v>10672</v>
      </c>
    </row>
    <row r="239" spans="1:9" x14ac:dyDescent="0.3">
      <c r="A239" s="142">
        <v>72001</v>
      </c>
      <c r="B239" s="142" t="s">
        <v>3</v>
      </c>
      <c r="C239" s="143">
        <v>74000</v>
      </c>
      <c r="D239" s="146">
        <v>4608</v>
      </c>
      <c r="E239" s="146">
        <v>6796</v>
      </c>
      <c r="F239" s="146">
        <v>7931</v>
      </c>
      <c r="G239" s="146">
        <v>9059</v>
      </c>
      <c r="H239" s="146">
        <v>9973</v>
      </c>
      <c r="I239" s="146">
        <v>10872</v>
      </c>
    </row>
    <row r="240" spans="1:9" x14ac:dyDescent="0.3">
      <c r="A240" s="142">
        <v>74001</v>
      </c>
      <c r="B240" s="142" t="s">
        <v>3</v>
      </c>
      <c r="C240" s="143">
        <v>76000</v>
      </c>
      <c r="D240" s="146">
        <v>4708</v>
      </c>
      <c r="E240" s="146">
        <v>6916</v>
      </c>
      <c r="F240" s="146">
        <v>8071</v>
      </c>
      <c r="G240" s="146">
        <v>9219</v>
      </c>
      <c r="H240" s="146">
        <v>10513</v>
      </c>
      <c r="I240" s="146">
        <v>11472</v>
      </c>
    </row>
    <row r="241" spans="1:9" x14ac:dyDescent="0.3">
      <c r="A241" s="142">
        <v>76001</v>
      </c>
      <c r="B241" s="142" t="s">
        <v>3</v>
      </c>
      <c r="C241" s="143">
        <v>78000</v>
      </c>
      <c r="D241" s="146">
        <v>4808</v>
      </c>
      <c r="E241" s="146">
        <v>7036</v>
      </c>
      <c r="F241" s="146">
        <v>8211</v>
      </c>
      <c r="G241" s="146">
        <v>9379</v>
      </c>
      <c r="H241" s="146">
        <v>10333</v>
      </c>
      <c r="I241" s="146">
        <v>11272</v>
      </c>
    </row>
    <row r="242" spans="1:9" x14ac:dyDescent="0.3">
      <c r="A242" s="142">
        <v>78001</v>
      </c>
      <c r="B242" s="142" t="s">
        <v>3</v>
      </c>
      <c r="C242" s="143">
        <v>80000</v>
      </c>
      <c r="D242" s="146">
        <v>4908</v>
      </c>
      <c r="E242" s="146">
        <v>7156</v>
      </c>
      <c r="F242" s="146">
        <v>8351</v>
      </c>
      <c r="G242" s="146">
        <v>9539</v>
      </c>
      <c r="H242" s="146">
        <v>10513</v>
      </c>
      <c r="I242" s="146">
        <v>11472</v>
      </c>
    </row>
    <row r="243" spans="1:9" x14ac:dyDescent="0.3">
      <c r="A243" s="142">
        <v>80001</v>
      </c>
      <c r="B243" s="142" t="s">
        <v>3</v>
      </c>
      <c r="C243" s="143">
        <v>82000</v>
      </c>
      <c r="D243" s="146">
        <v>5008</v>
      </c>
      <c r="E243" s="146">
        <v>7276</v>
      </c>
      <c r="F243" s="146">
        <v>8491</v>
      </c>
      <c r="G243" s="146">
        <v>9699</v>
      </c>
      <c r="H243" s="146">
        <v>10693</v>
      </c>
      <c r="I243" s="146">
        <v>11672</v>
      </c>
    </row>
    <row r="244" spans="1:9" x14ac:dyDescent="0.3">
      <c r="A244" s="142">
        <v>82001</v>
      </c>
      <c r="B244" s="142" t="s">
        <v>3</v>
      </c>
      <c r="C244" s="143">
        <v>84000</v>
      </c>
      <c r="D244" s="146">
        <v>5108</v>
      </c>
      <c r="E244" s="146">
        <v>7396</v>
      </c>
      <c r="F244" s="146">
        <v>8631</v>
      </c>
      <c r="G244" s="146">
        <v>9859</v>
      </c>
      <c r="H244" s="146">
        <v>10873</v>
      </c>
      <c r="I244" s="146">
        <v>11872</v>
      </c>
    </row>
    <row r="245" spans="1:9" x14ac:dyDescent="0.3">
      <c r="A245" s="142">
        <v>84001</v>
      </c>
      <c r="B245" s="142" t="s">
        <v>3</v>
      </c>
      <c r="C245" s="143">
        <v>86000</v>
      </c>
      <c r="D245" s="146">
        <v>5208</v>
      </c>
      <c r="E245" s="146">
        <v>7516</v>
      </c>
      <c r="F245" s="146">
        <v>8771</v>
      </c>
      <c r="G245" s="146">
        <v>10019</v>
      </c>
      <c r="H245" s="146">
        <v>11053</v>
      </c>
      <c r="I245" s="146">
        <v>12072</v>
      </c>
    </row>
    <row r="246" spans="1:9" x14ac:dyDescent="0.3">
      <c r="A246" s="142">
        <v>86001</v>
      </c>
      <c r="B246" s="142" t="s">
        <v>3</v>
      </c>
      <c r="C246" s="143">
        <v>88000</v>
      </c>
      <c r="D246" s="146">
        <v>5308</v>
      </c>
      <c r="E246" s="146">
        <v>7636</v>
      </c>
      <c r="F246" s="146">
        <v>8911</v>
      </c>
      <c r="G246" s="146">
        <v>10179</v>
      </c>
      <c r="H246" s="146">
        <v>11233</v>
      </c>
      <c r="I246" s="146">
        <v>12272</v>
      </c>
    </row>
    <row r="247" spans="1:9" x14ac:dyDescent="0.3">
      <c r="A247" s="142">
        <v>88001</v>
      </c>
      <c r="B247" s="142" t="s">
        <v>3</v>
      </c>
      <c r="C247" s="143">
        <v>90000</v>
      </c>
      <c r="D247" s="146">
        <v>5408</v>
      </c>
      <c r="E247" s="146">
        <v>7756</v>
      </c>
      <c r="F247" s="146">
        <v>9051</v>
      </c>
      <c r="G247" s="146">
        <v>10339</v>
      </c>
      <c r="H247" s="146">
        <v>11413</v>
      </c>
      <c r="I247" s="146">
        <v>12472</v>
      </c>
    </row>
    <row r="248" spans="1:9" x14ac:dyDescent="0.3">
      <c r="A248" s="142">
        <v>90001</v>
      </c>
      <c r="B248" s="142" t="s">
        <v>3</v>
      </c>
      <c r="C248" s="143">
        <v>92000</v>
      </c>
      <c r="D248" s="146">
        <v>5508</v>
      </c>
      <c r="E248" s="146">
        <v>7876</v>
      </c>
      <c r="F248" s="146">
        <v>9191</v>
      </c>
      <c r="G248" s="146">
        <v>10499</v>
      </c>
      <c r="H248" s="146">
        <v>11593</v>
      </c>
      <c r="I248" s="146">
        <v>12672</v>
      </c>
    </row>
    <row r="249" spans="1:9" x14ac:dyDescent="0.3">
      <c r="A249" s="142">
        <v>92001</v>
      </c>
      <c r="B249" s="142" t="s">
        <v>3</v>
      </c>
      <c r="C249" s="143">
        <v>94000</v>
      </c>
      <c r="D249" s="146">
        <v>5608</v>
      </c>
      <c r="E249" s="146">
        <v>7996</v>
      </c>
      <c r="F249" s="146">
        <v>9331</v>
      </c>
      <c r="G249" s="146">
        <v>10659</v>
      </c>
      <c r="H249" s="146">
        <v>11773</v>
      </c>
      <c r="I249" s="146">
        <v>12872</v>
      </c>
    </row>
    <row r="250" spans="1:9" x14ac:dyDescent="0.3">
      <c r="A250" s="142">
        <v>94001</v>
      </c>
      <c r="B250" s="142" t="s">
        <v>3</v>
      </c>
      <c r="C250" s="143">
        <v>96000</v>
      </c>
      <c r="D250" s="146">
        <v>5708</v>
      </c>
      <c r="E250" s="146">
        <v>8116</v>
      </c>
      <c r="F250" s="146">
        <v>9471</v>
      </c>
      <c r="G250" s="146">
        <v>10819</v>
      </c>
      <c r="H250" s="146">
        <v>11953</v>
      </c>
      <c r="I250" s="146">
        <v>13072</v>
      </c>
    </row>
    <row r="251" spans="1:9" x14ac:dyDescent="0.3">
      <c r="A251" s="142">
        <v>96001</v>
      </c>
      <c r="B251" s="142" t="s">
        <v>3</v>
      </c>
      <c r="C251" s="143">
        <v>98000</v>
      </c>
      <c r="D251" s="146">
        <v>5808</v>
      </c>
      <c r="E251" s="146">
        <v>8236</v>
      </c>
      <c r="F251" s="146">
        <v>9611</v>
      </c>
      <c r="G251" s="146">
        <v>10979</v>
      </c>
      <c r="H251" s="146">
        <v>12133</v>
      </c>
      <c r="I251" s="146">
        <v>13272</v>
      </c>
    </row>
    <row r="252" spans="1:9" x14ac:dyDescent="0.3">
      <c r="A252" s="142">
        <v>98001</v>
      </c>
      <c r="B252" s="142" t="s">
        <v>3</v>
      </c>
      <c r="C252" s="143">
        <v>100000</v>
      </c>
      <c r="D252" s="146">
        <v>5908</v>
      </c>
      <c r="E252" s="146">
        <v>8356</v>
      </c>
      <c r="F252" s="146">
        <v>9751</v>
      </c>
      <c r="G252" s="146">
        <v>11139</v>
      </c>
      <c r="H252" s="146">
        <v>12313</v>
      </c>
      <c r="I252" s="146">
        <v>13472</v>
      </c>
    </row>
  </sheetData>
  <sheetProtection algorithmName="SHA-512" hashValue="xlxrAGrDykB7dzrxrAmN3JCvjciVwEIDedfd1HqgWFz/qHfKNcO6CQ6e+i4qVGaKygr1UGecySYSbzG5+3Pixw==" saltValue="oa4rzy/IeRIdUX8pQv0GUg==" spinCount="100000" sheet="1" objects="1" scenarios="1"/>
  <mergeCells count="2">
    <mergeCell ref="A1:C1"/>
    <mergeCell ref="D1:I1"/>
  </mergeCells>
  <conditionalFormatting sqref="A3:I252 L24:Q24">
    <cfRule type="expression" dxfId="0" priority="1">
      <formula>MOD(ROW(),2)</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view="pageBreakPreview" zoomScale="130" zoomScaleNormal="100" zoomScaleSheetLayoutView="130" workbookViewId="0">
      <selection activeCell="H11" sqref="H11"/>
    </sheetView>
  </sheetViews>
  <sheetFormatPr defaultRowHeight="14.4" x14ac:dyDescent="0.3"/>
  <cols>
    <col min="1" max="1" width="73.109375" customWidth="1"/>
    <col min="2" max="2" width="9.6640625" customWidth="1"/>
    <col min="3" max="3" width="9.88671875" customWidth="1"/>
    <col min="4" max="4" width="10.33203125" customWidth="1"/>
  </cols>
  <sheetData>
    <row r="1" spans="1:4" ht="15" x14ac:dyDescent="0.25">
      <c r="A1" s="248" t="s">
        <v>7</v>
      </c>
      <c r="B1" s="249"/>
      <c r="C1" s="249"/>
      <c r="D1" s="250"/>
    </row>
    <row r="2" spans="1:4" ht="15" x14ac:dyDescent="0.25">
      <c r="A2" s="346" t="s">
        <v>30</v>
      </c>
      <c r="B2" s="252"/>
      <c r="C2" s="252"/>
      <c r="D2" s="253"/>
    </row>
    <row r="3" spans="1:4" ht="7.5" customHeight="1" x14ac:dyDescent="0.3">
      <c r="A3" s="347" t="s">
        <v>43</v>
      </c>
      <c r="B3" s="337"/>
      <c r="C3" s="337"/>
      <c r="D3" s="348"/>
    </row>
    <row r="4" spans="1:4" ht="5.25" hidden="1" customHeight="1" x14ac:dyDescent="0.25">
      <c r="A4" s="349"/>
      <c r="B4" s="337"/>
      <c r="C4" s="337"/>
      <c r="D4" s="348"/>
    </row>
    <row r="5" spans="1:4" ht="15" x14ac:dyDescent="0.25">
      <c r="A5" s="350" t="s">
        <v>123</v>
      </c>
      <c r="B5" s="351"/>
      <c r="C5" s="351"/>
      <c r="D5" s="351"/>
    </row>
    <row r="6" spans="1:4" ht="15" x14ac:dyDescent="0.25">
      <c r="A6" s="352" t="s">
        <v>124</v>
      </c>
      <c r="B6" s="353"/>
      <c r="C6" s="353"/>
      <c r="D6" s="354"/>
    </row>
    <row r="7" spans="1:4" ht="15" x14ac:dyDescent="0.25">
      <c r="A7" s="343" t="s">
        <v>125</v>
      </c>
      <c r="B7" s="344"/>
      <c r="C7" s="344"/>
      <c r="D7" s="345"/>
    </row>
    <row r="8" spans="1:4" ht="15" x14ac:dyDescent="0.25">
      <c r="A8" s="297" t="s">
        <v>126</v>
      </c>
      <c r="B8" s="298"/>
      <c r="C8" s="298"/>
      <c r="D8" s="299"/>
    </row>
    <row r="9" spans="1:4" ht="15.75" thickBot="1" x14ac:dyDescent="0.3">
      <c r="A9" s="340"/>
      <c r="B9" s="341"/>
      <c r="C9" s="341"/>
      <c r="D9" s="342"/>
    </row>
    <row r="10" spans="1:4" ht="15.75" thickBot="1" x14ac:dyDescent="0.3">
      <c r="A10" s="46"/>
      <c r="B10" s="56" t="s">
        <v>48</v>
      </c>
      <c r="C10" s="56" t="s">
        <v>49</v>
      </c>
      <c r="D10" s="56" t="s">
        <v>50</v>
      </c>
    </row>
    <row r="11" spans="1:4" ht="26.25" x14ac:dyDescent="0.25">
      <c r="A11" s="47" t="s">
        <v>51</v>
      </c>
      <c r="B11" s="57"/>
      <c r="C11" s="57"/>
      <c r="D11" s="54">
        <f>'Summary Sheet '!D3</f>
        <v>0</v>
      </c>
    </row>
    <row r="12" spans="1:4" ht="26.25" x14ac:dyDescent="0.25">
      <c r="A12" s="50" t="s">
        <v>52</v>
      </c>
      <c r="B12" s="112">
        <f>'Summary Sheet '!B5</f>
        <v>0</v>
      </c>
      <c r="C12" s="112">
        <f>'Summary Sheet '!C5</f>
        <v>0</v>
      </c>
      <c r="D12" s="49"/>
    </row>
    <row r="13" spans="1:4" ht="26.25" x14ac:dyDescent="0.25">
      <c r="A13" s="48" t="s">
        <v>53</v>
      </c>
      <c r="B13" s="112">
        <f>'Summary Sheet '!B6</f>
        <v>0</v>
      </c>
      <c r="C13" s="113">
        <f>'Summary Sheet '!C6</f>
        <v>0</v>
      </c>
      <c r="D13" s="49"/>
    </row>
    <row r="14" spans="1:4" ht="26.25" x14ac:dyDescent="0.25">
      <c r="A14" s="50" t="s">
        <v>54</v>
      </c>
      <c r="B14" s="112">
        <f>'Summary Sheet '!B7</f>
        <v>0</v>
      </c>
      <c r="C14" s="113">
        <f>'Summary Sheet '!C7</f>
        <v>0</v>
      </c>
      <c r="D14" s="49"/>
    </row>
    <row r="15" spans="1:4" ht="26.25" x14ac:dyDescent="0.25">
      <c r="A15" s="48" t="s">
        <v>55</v>
      </c>
      <c r="B15" s="103">
        <f>IF(ISBLANK(B12),"",('Mom''s present home'!B27:D27))</f>
        <v>0</v>
      </c>
      <c r="C15" s="103">
        <f>IF(ISBLANK(C12),"",('Dad''s present home'!B29))</f>
        <v>0</v>
      </c>
      <c r="D15" s="49"/>
    </row>
    <row r="16" spans="1:4" ht="26.25" x14ac:dyDescent="0.25">
      <c r="A16" s="50" t="s">
        <v>56</v>
      </c>
      <c r="B16" s="63">
        <f>IF(ISBLANK(B12),"",SUM(B12-B13-B14-B15))</f>
        <v>0</v>
      </c>
      <c r="C16" s="63">
        <f>IF(ISBLANK(C12),"",SUM(C12-C13-C14-C15))</f>
        <v>0</v>
      </c>
      <c r="D16" s="37">
        <f>IF(ISBLANK(C12),"",SUM(B16:C16))</f>
        <v>0</v>
      </c>
    </row>
    <row r="17" spans="1:6" ht="26.25" x14ac:dyDescent="0.25">
      <c r="A17" s="48" t="s">
        <v>127</v>
      </c>
      <c r="B17" s="58"/>
      <c r="C17" s="58"/>
      <c r="D17" s="65">
        <f>IF(C12=0,0,VLOOKUP(D16,'08 Guidelines Base Support Tab '!A3:I252,IF(D11&gt;13,13,D11+3)))</f>
        <v>0</v>
      </c>
    </row>
    <row r="18" spans="1:6" ht="26.25" x14ac:dyDescent="0.25">
      <c r="A18" s="50" t="s">
        <v>58</v>
      </c>
      <c r="B18" s="59" t="e">
        <f>IF(ISBLANK(B12),"",(B16/D16))</f>
        <v>#DIV/0!</v>
      </c>
      <c r="C18" s="59" t="e">
        <f>IF(ISBLANK(C12),"",(C16/D16))</f>
        <v>#DIV/0!</v>
      </c>
      <c r="D18" s="49"/>
    </row>
    <row r="19" spans="1:6" ht="26.25" x14ac:dyDescent="0.25">
      <c r="A19" s="48" t="s">
        <v>59</v>
      </c>
      <c r="B19" s="63" t="e">
        <f>IF(ISBLANK(B12),"",(B18*D17))</f>
        <v>#DIV/0!</v>
      </c>
      <c r="C19" s="63" t="e">
        <f>IF(ISBLANK(C12),"",(C18*D17))</f>
        <v>#DIV/0!</v>
      </c>
      <c r="D19" s="49"/>
    </row>
    <row r="20" spans="1:6" ht="39" x14ac:dyDescent="0.25">
      <c r="A20" s="50" t="s">
        <v>128</v>
      </c>
      <c r="B20" s="77">
        <v>183</v>
      </c>
      <c r="C20" s="87">
        <f>IF(ISBLANK(B20),"",SUM(-B20+365))</f>
        <v>182</v>
      </c>
      <c r="D20" s="60">
        <f>IF(ISBLANK(B20),"",SUM(B20:C20))</f>
        <v>365</v>
      </c>
    </row>
    <row r="21" spans="1:6" ht="39" x14ac:dyDescent="0.25">
      <c r="A21" s="48" t="s">
        <v>129</v>
      </c>
      <c r="B21" s="78" t="str">
        <f>IF(B20&lt;183,"Mother","")</f>
        <v/>
      </c>
      <c r="C21" s="78" t="str">
        <f>IF(C20&lt;183,"Father","")</f>
        <v>Father</v>
      </c>
      <c r="D21" s="55"/>
    </row>
    <row r="22" spans="1:6" ht="39" x14ac:dyDescent="0.25">
      <c r="A22" s="50" t="s">
        <v>130</v>
      </c>
      <c r="B22" s="79" t="e">
        <f>IF(B20&gt;182,"",IF(B20&lt;131,(-110+B20),20))*(0.0027)</f>
        <v>#VALUE!</v>
      </c>
      <c r="C22" s="79">
        <f>IF(ISBLANK(C21),"",(IF(C20&lt;131,(-110+C20),20))*(0.0027))</f>
        <v>5.4000000000000006E-2</v>
      </c>
      <c r="D22" s="49"/>
    </row>
    <row r="23" spans="1:6" ht="27" x14ac:dyDescent="0.3">
      <c r="A23" s="48" t="s">
        <v>131</v>
      </c>
      <c r="B23" s="63" t="e">
        <f>(IF(ISBLANK(B21),"",(B22*D17)))</f>
        <v>#VALUE!</v>
      </c>
      <c r="C23" s="63">
        <f>(IF(ISBLANK(C21),"",(C22*D17)))</f>
        <v>0</v>
      </c>
      <c r="D23" s="49"/>
    </row>
    <row r="24" spans="1:6" ht="49.5" customHeight="1" x14ac:dyDescent="0.3">
      <c r="A24" s="50" t="s">
        <v>132</v>
      </c>
      <c r="B24" s="63" t="e">
        <f>(IF(ISBLANK(B21),"",(B19-B23)))</f>
        <v>#DIV/0!</v>
      </c>
      <c r="C24" s="63" t="e">
        <f>(IF(ISBLANK(C21),"",(C19-C23)))</f>
        <v>#DIV/0!</v>
      </c>
      <c r="D24" s="49"/>
    </row>
    <row r="25" spans="1:6" ht="63" customHeight="1" x14ac:dyDescent="0.3">
      <c r="A25" s="48" t="s">
        <v>133</v>
      </c>
      <c r="B25" s="61">
        <f>IF(B20&lt;183,"",(IF(B20&lt;131,(0),(B20-130)*0.0084)))</f>
        <v>0.44519999999999998</v>
      </c>
      <c r="C25" s="61">
        <f>(IF(ISBLANK(C21),"",(IF(C20&lt;131,(0),(C20-130)*0.0084))))</f>
        <v>0.43679999999999997</v>
      </c>
      <c r="D25" s="51"/>
    </row>
    <row r="26" spans="1:6" ht="27" x14ac:dyDescent="0.3">
      <c r="A26" s="50" t="s">
        <v>134</v>
      </c>
      <c r="B26" s="63">
        <f>(IF(ISBLANK(B21),"",(B25*D17)))</f>
        <v>0</v>
      </c>
      <c r="C26" s="63">
        <f>(IF(ISBLANK(C21),"",(C25*D17)))</f>
        <v>0</v>
      </c>
      <c r="D26" s="52"/>
    </row>
    <row r="27" spans="1:6" ht="40.200000000000003" x14ac:dyDescent="0.3">
      <c r="A27" s="62" t="s">
        <v>135</v>
      </c>
      <c r="B27" s="63" t="e">
        <f>(IF(ISBLANK(B21),"",(B24-B26)))</f>
        <v>#DIV/0!</v>
      </c>
      <c r="C27" s="63" t="e">
        <f>(IF(ISBLANK(C21),"",(C24-C26)))</f>
        <v>#DIV/0!</v>
      </c>
      <c r="D27" s="67"/>
    </row>
    <row r="28" spans="1:6" ht="79.8" x14ac:dyDescent="0.3">
      <c r="A28" s="62" t="s">
        <v>136</v>
      </c>
      <c r="B28" s="71" t="e">
        <f>IF(ISBLANK(B21),"",(IF(B27&lt;0,(A9),B27)))</f>
        <v>#DIV/0!</v>
      </c>
      <c r="C28" s="71" t="e">
        <f>IF(ISBLANK(C21),"",(IF(C27&lt;0,(B9),C27)))</f>
        <v>#DIV/0!</v>
      </c>
      <c r="D28" s="69"/>
    </row>
    <row r="29" spans="1:6" x14ac:dyDescent="0.3">
      <c r="A29" s="68"/>
      <c r="B29" s="82" t="e">
        <f>IF(C27&lt;0,ABS(C27),"")</f>
        <v>#DIV/0!</v>
      </c>
      <c r="C29" s="82" t="e">
        <f>IF(B27&lt;0,ABS(B27),"")</f>
        <v>#DIV/0!</v>
      </c>
      <c r="D29" s="70"/>
    </row>
    <row r="30" spans="1:6" x14ac:dyDescent="0.3">
      <c r="A30" s="81" t="s">
        <v>121</v>
      </c>
      <c r="B30" s="102" t="str">
        <f>IF(ISBLANK(B21),"","Mother")</f>
        <v>Mother</v>
      </c>
      <c r="C30" s="102" t="str">
        <f>IF(ISBLANK(C21),"","Father")</f>
        <v>Father</v>
      </c>
      <c r="D30" s="66"/>
    </row>
    <row r="31" spans="1:6" x14ac:dyDescent="0.3">
      <c r="A31" s="73"/>
      <c r="B31" s="100"/>
      <c r="C31" s="1"/>
      <c r="D31" s="46"/>
    </row>
    <row r="32" spans="1:6" x14ac:dyDescent="0.3">
      <c r="A32" s="80" t="s">
        <v>139</v>
      </c>
      <c r="B32" s="245"/>
      <c r="C32" s="246"/>
      <c r="D32" s="74"/>
      <c r="F32" s="101"/>
    </row>
    <row r="33" spans="1:4" x14ac:dyDescent="0.3">
      <c r="A33" s="239" t="s">
        <v>137</v>
      </c>
      <c r="B33" s="240"/>
      <c r="C33" s="240"/>
      <c r="D33" s="240"/>
    </row>
    <row r="34" spans="1:4" x14ac:dyDescent="0.3">
      <c r="A34" s="338"/>
      <c r="B34" s="339"/>
      <c r="C34" s="339"/>
      <c r="D34" s="339"/>
    </row>
    <row r="35" spans="1:4" x14ac:dyDescent="0.3">
      <c r="A35" s="338" t="s">
        <v>122</v>
      </c>
      <c r="B35" s="339"/>
      <c r="C35" s="339"/>
      <c r="D35" s="339"/>
    </row>
    <row r="36" spans="1:4" x14ac:dyDescent="0.3">
      <c r="A36" s="335"/>
      <c r="B36" s="240"/>
      <c r="C36" s="337"/>
      <c r="D36" s="337"/>
    </row>
    <row r="37" spans="1:4" x14ac:dyDescent="0.3">
      <c r="A37" s="336"/>
      <c r="B37" s="337"/>
      <c r="C37" s="337"/>
      <c r="D37" s="337"/>
    </row>
    <row r="38" spans="1:4" x14ac:dyDescent="0.3">
      <c r="A38" s="336"/>
      <c r="B38" s="337"/>
      <c r="C38" s="337"/>
      <c r="D38" s="337"/>
    </row>
    <row r="39" spans="1:4" x14ac:dyDescent="0.3">
      <c r="A39" s="336"/>
      <c r="B39" s="337"/>
      <c r="C39" s="337"/>
      <c r="D39" s="337"/>
    </row>
    <row r="40" spans="1:4" x14ac:dyDescent="0.3">
      <c r="A40" s="338" t="s">
        <v>64</v>
      </c>
      <c r="B40" s="339"/>
      <c r="C40" s="339"/>
      <c r="D40" s="339"/>
    </row>
    <row r="41" spans="1:4" x14ac:dyDescent="0.3">
      <c r="A41" s="239" t="s">
        <v>65</v>
      </c>
      <c r="B41" s="240"/>
      <c r="C41" s="240"/>
      <c r="D41" s="240"/>
    </row>
  </sheetData>
  <mergeCells count="16">
    <mergeCell ref="A7:D7"/>
    <mergeCell ref="A1:D1"/>
    <mergeCell ref="A2:D2"/>
    <mergeCell ref="A3:D4"/>
    <mergeCell ref="A5:D5"/>
    <mergeCell ref="A6:D6"/>
    <mergeCell ref="A36:A39"/>
    <mergeCell ref="B36:D39"/>
    <mergeCell ref="A40:D40"/>
    <mergeCell ref="A41:D41"/>
    <mergeCell ref="A8:D8"/>
    <mergeCell ref="A9:D9"/>
    <mergeCell ref="B32:C32"/>
    <mergeCell ref="A33:D33"/>
    <mergeCell ref="A34:D34"/>
    <mergeCell ref="A35:D35"/>
  </mergeCells>
  <pageMargins left="0.1" right="0.1" top="0" bottom="0"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'New Low Income Table'!$D$5:$I$5</xm:f>
          </x14:formula1>
          <xm:sqref>D11</xm:sqref>
        </x14:dataValidation>
        <x14:dataValidation type="list" allowBlank="1" showInputMessage="1" showErrorMessage="1">
          <x14:formula1>
            <xm:f>'New Low Income Table'!$K$41:$K$42</xm:f>
          </x14:formula1>
          <xm:sqref>B32:C32</xm:sqref>
        </x14:dataValidation>
        <x14:dataValidation type="list" allowBlank="1" showInputMessage="1" showErrorMessage="1">
          <x14:formula1>
            <xm:f>'New Low Income Table'!$K$44:$K$47</xm:f>
          </x14:formula1>
          <xm:sqref>A36</xm:sqref>
        </x14:dataValidation>
        <x14:dataValidation type="list" allowBlank="1" showInputMessage="1" showErrorMessage="1">
          <x14:formula1>
            <xm:f>'New Low Income Table'!$K$1:$K$8</xm:f>
          </x14:formula1>
          <xm:sqref>A1:D1</xm:sqref>
        </x14:dataValidation>
        <x14:dataValidation type="list" allowBlank="1" showInputMessage="1" showErrorMessage="1">
          <x14:formula1>
            <xm:f>'New Low Income Table'!$K$10:$K$38</xm:f>
          </x14:formula1>
          <xm:sqref>A2:D2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view="pageBreakPreview" topLeftCell="A8" zoomScale="130" zoomScaleNormal="100" zoomScaleSheetLayoutView="130" workbookViewId="0">
      <selection activeCell="G17" sqref="G17"/>
    </sheetView>
  </sheetViews>
  <sheetFormatPr defaultRowHeight="14.4" x14ac:dyDescent="0.3"/>
  <cols>
    <col min="1" max="1" width="73.109375" customWidth="1"/>
    <col min="2" max="3" width="9.5546875" customWidth="1"/>
    <col min="4" max="4" width="10.6640625" customWidth="1"/>
  </cols>
  <sheetData>
    <row r="1" spans="1:4" ht="15" x14ac:dyDescent="0.25">
      <c r="A1" s="357" t="s">
        <v>6</v>
      </c>
      <c r="B1" s="358"/>
      <c r="C1" s="358"/>
      <c r="D1" s="359"/>
    </row>
    <row r="2" spans="1:4" ht="15" x14ac:dyDescent="0.25">
      <c r="A2" s="360" t="s">
        <v>18</v>
      </c>
      <c r="B2" s="361"/>
      <c r="C2" s="361"/>
      <c r="D2" s="362"/>
    </row>
    <row r="3" spans="1:4" ht="15" x14ac:dyDescent="0.25">
      <c r="A3" s="349"/>
      <c r="B3" s="337"/>
      <c r="C3" s="337"/>
      <c r="D3" s="348"/>
    </row>
    <row r="4" spans="1:4" x14ac:dyDescent="0.3">
      <c r="A4" s="84" t="s">
        <v>82</v>
      </c>
      <c r="B4" s="363" t="s">
        <v>67</v>
      </c>
      <c r="C4" s="363"/>
      <c r="D4" s="363"/>
    </row>
    <row r="5" spans="1:4" x14ac:dyDescent="0.3">
      <c r="A5" s="85"/>
      <c r="B5" s="363"/>
      <c r="C5" s="363"/>
      <c r="D5" s="363"/>
    </row>
    <row r="6" spans="1:4" x14ac:dyDescent="0.3">
      <c r="A6" s="84" t="s">
        <v>68</v>
      </c>
      <c r="B6" s="363"/>
      <c r="C6" s="363"/>
      <c r="D6" s="363"/>
    </row>
    <row r="7" spans="1:4" x14ac:dyDescent="0.3">
      <c r="A7" s="85"/>
      <c r="B7" s="364" t="s">
        <v>83</v>
      </c>
      <c r="C7" s="364"/>
      <c r="D7" s="364"/>
    </row>
    <row r="8" spans="1:4" x14ac:dyDescent="0.3">
      <c r="A8" s="84"/>
      <c r="B8" s="364"/>
      <c r="C8" s="364"/>
      <c r="D8" s="364"/>
    </row>
    <row r="9" spans="1:4" x14ac:dyDescent="0.3">
      <c r="A9" s="86"/>
      <c r="B9" s="364"/>
      <c r="C9" s="364"/>
      <c r="D9" s="364"/>
    </row>
    <row r="10" spans="1:4" ht="15" x14ac:dyDescent="0.25">
      <c r="A10" s="356"/>
      <c r="B10" s="356"/>
      <c r="C10" s="356"/>
      <c r="D10" s="356"/>
    </row>
    <row r="11" spans="1:4" s="18" customFormat="1" ht="28.5" customHeight="1" x14ac:dyDescent="0.25">
      <c r="A11" s="22" t="s">
        <v>84</v>
      </c>
      <c r="B11" s="26" t="s">
        <v>69</v>
      </c>
      <c r="C11" s="26" t="s">
        <v>70</v>
      </c>
      <c r="D11" s="26" t="s">
        <v>71</v>
      </c>
    </row>
    <row r="12" spans="1:4" ht="30" x14ac:dyDescent="0.25">
      <c r="A12" s="22" t="s">
        <v>72</v>
      </c>
      <c r="B12" s="23"/>
      <c r="C12" s="23"/>
      <c r="D12" s="123">
        <f>'Summary Sheet '!B10</f>
        <v>0</v>
      </c>
    </row>
    <row r="13" spans="1:4" ht="30" x14ac:dyDescent="0.25">
      <c r="A13" s="22" t="s">
        <v>73</v>
      </c>
      <c r="B13" s="99">
        <f>'Summary Sheet '!B5</f>
        <v>0</v>
      </c>
      <c r="C13" s="99">
        <f>'Summary Sheet '!B11</f>
        <v>0</v>
      </c>
      <c r="D13" s="118"/>
    </row>
    <row r="14" spans="1:4" ht="30" x14ac:dyDescent="0.25">
      <c r="A14" s="22" t="s">
        <v>74</v>
      </c>
      <c r="B14" s="99"/>
      <c r="C14" s="99"/>
      <c r="D14" s="117"/>
    </row>
    <row r="15" spans="1:4" ht="30" x14ac:dyDescent="0.25">
      <c r="A15" s="22" t="s">
        <v>75</v>
      </c>
      <c r="B15" s="99"/>
      <c r="C15" s="99"/>
      <c r="D15" s="117"/>
    </row>
    <row r="16" spans="1:4" ht="30" x14ac:dyDescent="0.25">
      <c r="A16" s="22" t="s">
        <v>76</v>
      </c>
      <c r="B16" s="27">
        <f>IF(ISBLANK(B13),"",SUM(B13-B14-B15))</f>
        <v>0</v>
      </c>
      <c r="C16" s="27">
        <f>IF(ISBLANK(C13),"",SUM(C13-C14-C15))</f>
        <v>0</v>
      </c>
      <c r="D16" s="27">
        <f>IF(ISBLANK(C13),"",SUM(B16:C16))</f>
        <v>0</v>
      </c>
    </row>
    <row r="17" spans="1:4" ht="30" x14ac:dyDescent="0.25">
      <c r="A17" s="22" t="s">
        <v>77</v>
      </c>
      <c r="B17" s="23"/>
      <c r="C17" s="23"/>
      <c r="D17" s="27">
        <f>IF(D12=0,0,VLOOKUP(D16,'08 Guidelines Base Support Tab '!A3:I252,IF(D12&gt;13,13,D12+3)))</f>
        <v>0</v>
      </c>
    </row>
    <row r="18" spans="1:4" ht="30" x14ac:dyDescent="0.25">
      <c r="A18" s="22" t="s">
        <v>78</v>
      </c>
      <c r="B18" s="28" t="e">
        <f>IF(ISBLANK(C13),"",(B16/D16))</f>
        <v>#DIV/0!</v>
      </c>
      <c r="C18" s="28" t="e">
        <f>IF(ISBLANK(C13),"",(C16/D16))</f>
        <v>#DIV/0!</v>
      </c>
      <c r="D18" s="23"/>
    </row>
    <row r="19" spans="1:4" ht="30" x14ac:dyDescent="0.25">
      <c r="A19" s="22" t="s">
        <v>79</v>
      </c>
      <c r="B19" s="27" t="e">
        <f>IF(ISBLANK(B13),"",(B18*D17))</f>
        <v>#DIV/0!</v>
      </c>
      <c r="C19" s="27" t="e">
        <f>IF(ISBLANK(C13),"",(C18*D17))</f>
        <v>#DIV/0!</v>
      </c>
      <c r="D19" s="23"/>
    </row>
    <row r="20" spans="1:4" ht="30" customHeight="1" x14ac:dyDescent="0.25">
      <c r="A20" s="22" t="s">
        <v>80</v>
      </c>
      <c r="B20" s="23"/>
      <c r="C20" s="23"/>
      <c r="D20" s="99"/>
    </row>
    <row r="21" spans="1:4" ht="30" x14ac:dyDescent="0.25">
      <c r="A21" s="22" t="s">
        <v>81</v>
      </c>
      <c r="B21" s="23"/>
      <c r="C21" s="23"/>
      <c r="D21" s="99"/>
    </row>
    <row r="22" spans="1:4" x14ac:dyDescent="0.3">
      <c r="A22" s="356"/>
      <c r="B22" s="356"/>
      <c r="C22" s="356"/>
      <c r="D22" s="356"/>
    </row>
    <row r="23" spans="1:4" ht="10.5" customHeight="1" x14ac:dyDescent="0.3">
      <c r="A23" s="356"/>
      <c r="B23" s="356"/>
      <c r="C23" s="356"/>
      <c r="D23" s="356"/>
    </row>
    <row r="24" spans="1:4" ht="30" x14ac:dyDescent="0.25">
      <c r="A24" s="22" t="s">
        <v>85</v>
      </c>
      <c r="B24" s="365" t="e">
        <f>(B19)</f>
        <v>#DIV/0!</v>
      </c>
      <c r="C24" s="365"/>
      <c r="D24" s="365"/>
    </row>
    <row r="25" spans="1:4" ht="30" x14ac:dyDescent="0.25">
      <c r="A25" s="22" t="s">
        <v>86</v>
      </c>
      <c r="B25" s="365" t="str">
        <f>IF(ISBLANK(D20),"",(D20*0.5))</f>
        <v/>
      </c>
      <c r="C25" s="365"/>
      <c r="D25" s="365"/>
    </row>
    <row r="26" spans="1:4" ht="45" customHeight="1" x14ac:dyDescent="0.25">
      <c r="A26" s="22" t="s">
        <v>87</v>
      </c>
      <c r="B26" s="365" t="str">
        <f>IF(ISBLANK(D21),"",(D21*0.5))</f>
        <v/>
      </c>
      <c r="C26" s="365"/>
      <c r="D26" s="365"/>
    </row>
    <row r="27" spans="1:4" ht="61.5" customHeight="1" x14ac:dyDescent="0.3">
      <c r="A27" s="22" t="s">
        <v>88</v>
      </c>
      <c r="B27" s="365" t="e">
        <f>SUM(B24:D26)</f>
        <v>#DIV/0!</v>
      </c>
      <c r="C27" s="365"/>
      <c r="D27" s="365"/>
    </row>
    <row r="28" spans="1:4" x14ac:dyDescent="0.3">
      <c r="A28" s="355">
        <v>34608</v>
      </c>
      <c r="B28" s="356"/>
      <c r="C28" s="356"/>
      <c r="D28" s="356"/>
    </row>
    <row r="29" spans="1:4" ht="10.5" customHeight="1" x14ac:dyDescent="0.3">
      <c r="A29" s="356"/>
      <c r="B29" s="356"/>
      <c r="C29" s="356"/>
      <c r="D29" s="356"/>
    </row>
  </sheetData>
  <sheetProtection algorithmName="SHA-512" hashValue="D9OqHdToZS2kSnT+uru765KXIb2uIfEiSF+L2SUQa/v2ZvSvOfDv9e/SokRPs3ki2ufFyw2KxI23SrPHtqgXYA==" saltValue="QIuNKQhgzLIlYaKkTa0QUQ==" spinCount="100000" sheet="1" objects="1" scenarios="1"/>
  <mergeCells count="12">
    <mergeCell ref="A28:D29"/>
    <mergeCell ref="A1:D1"/>
    <mergeCell ref="A2:D2"/>
    <mergeCell ref="A3:D3"/>
    <mergeCell ref="B4:D6"/>
    <mergeCell ref="B7:D9"/>
    <mergeCell ref="A10:D10"/>
    <mergeCell ref="A22:D23"/>
    <mergeCell ref="B24:D24"/>
    <mergeCell ref="B25:D25"/>
    <mergeCell ref="B26:D26"/>
    <mergeCell ref="B27:D27"/>
  </mergeCells>
  <pageMargins left="0.1" right="0.1" top="0.5" bottom="0.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'New Low Income Table'!$D$5:$I$5</xm:f>
          </x14:formula1>
          <xm:sqref>D12</xm:sqref>
        </x14:dataValidation>
        <x14:dataValidation type="list" allowBlank="1" showInputMessage="1" showErrorMessage="1">
          <x14:formula1>
            <xm:f>'New Low Income Table'!$K$10:$K$38</xm:f>
          </x14:formula1>
          <xm:sqref>A2:D2</xm:sqref>
        </x14:dataValidation>
        <x14:dataValidation type="list" allowBlank="1" showInputMessage="1" showErrorMessage="1">
          <x14:formula1>
            <xm:f>'New Low Income Table'!$K$1:$K$8</xm:f>
          </x14:formula1>
          <xm:sqref>A1:D1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view="pageBreakPreview" topLeftCell="A14" zoomScale="130" zoomScaleNormal="100" zoomScaleSheetLayoutView="130" workbookViewId="0">
      <selection activeCell="B24" sqref="B24:D24"/>
    </sheetView>
  </sheetViews>
  <sheetFormatPr defaultRowHeight="14.4" x14ac:dyDescent="0.3"/>
  <cols>
    <col min="1" max="1" width="72.109375" customWidth="1"/>
    <col min="2" max="3" width="9.6640625" customWidth="1"/>
    <col min="4" max="4" width="10.6640625" customWidth="1"/>
  </cols>
  <sheetData>
    <row r="1" spans="1:4" ht="15" x14ac:dyDescent="0.25">
      <c r="A1" s="357" t="s">
        <v>5</v>
      </c>
      <c r="B1" s="358"/>
      <c r="C1" s="358"/>
      <c r="D1" s="359"/>
    </row>
    <row r="2" spans="1:4" ht="15" x14ac:dyDescent="0.25">
      <c r="A2" s="360" t="s">
        <v>30</v>
      </c>
      <c r="B2" s="366"/>
      <c r="C2" s="366"/>
      <c r="D2" s="367"/>
    </row>
    <row r="3" spans="1:4" ht="15" x14ac:dyDescent="0.25">
      <c r="A3" s="349"/>
      <c r="B3" s="337"/>
      <c r="C3" s="337"/>
      <c r="D3" s="348"/>
    </row>
    <row r="4" spans="1:4" x14ac:dyDescent="0.3">
      <c r="A4" s="84"/>
      <c r="B4" s="368" t="s">
        <v>89</v>
      </c>
      <c r="C4" s="369"/>
      <c r="D4" s="370"/>
    </row>
    <row r="5" spans="1:4" x14ac:dyDescent="0.3">
      <c r="A5" s="85" t="s">
        <v>82</v>
      </c>
      <c r="B5" s="371"/>
      <c r="C5" s="372"/>
      <c r="D5" s="373"/>
    </row>
    <row r="6" spans="1:4" x14ac:dyDescent="0.3">
      <c r="A6" s="84" t="s">
        <v>68</v>
      </c>
      <c r="B6" s="374"/>
      <c r="C6" s="375"/>
      <c r="D6" s="376"/>
    </row>
    <row r="7" spans="1:4" x14ac:dyDescent="0.3">
      <c r="A7" s="85" t="s">
        <v>66</v>
      </c>
      <c r="B7" s="364" t="s">
        <v>83</v>
      </c>
      <c r="C7" s="364"/>
      <c r="D7" s="364"/>
    </row>
    <row r="8" spans="1:4" x14ac:dyDescent="0.3">
      <c r="A8" s="84" t="s">
        <v>90</v>
      </c>
      <c r="B8" s="364"/>
      <c r="C8" s="364"/>
      <c r="D8" s="364"/>
    </row>
    <row r="9" spans="1:4" x14ac:dyDescent="0.3">
      <c r="A9" s="86"/>
      <c r="B9" s="364"/>
      <c r="C9" s="364"/>
      <c r="D9" s="364"/>
    </row>
    <row r="10" spans="1:4" ht="15" x14ac:dyDescent="0.25">
      <c r="A10" s="356"/>
      <c r="B10" s="356"/>
      <c r="C10" s="356"/>
      <c r="D10" s="356"/>
    </row>
    <row r="11" spans="1:4" ht="30" x14ac:dyDescent="0.25">
      <c r="A11" s="19" t="s">
        <v>84</v>
      </c>
      <c r="B11" s="20" t="s">
        <v>91</v>
      </c>
      <c r="C11" s="21" t="s">
        <v>70</v>
      </c>
      <c r="D11" s="20" t="s">
        <v>71</v>
      </c>
    </row>
    <row r="12" spans="1:4" ht="28.5" customHeight="1" x14ac:dyDescent="0.25">
      <c r="A12" s="22" t="s">
        <v>92</v>
      </c>
      <c r="B12" s="23"/>
      <c r="C12" s="23"/>
      <c r="D12" s="124">
        <f>'Summary Sheet '!C10</f>
        <v>0</v>
      </c>
    </row>
    <row r="13" spans="1:4" ht="28.5" customHeight="1" x14ac:dyDescent="0.25">
      <c r="A13" s="22" t="s">
        <v>93</v>
      </c>
      <c r="B13" s="109">
        <f>'Summary Sheet '!C5</f>
        <v>0</v>
      </c>
      <c r="C13" s="109">
        <f>'Summary Sheet '!C12</f>
        <v>0</v>
      </c>
      <c r="D13" s="23"/>
    </row>
    <row r="14" spans="1:4" ht="30" x14ac:dyDescent="0.25">
      <c r="A14" s="22" t="s">
        <v>74</v>
      </c>
      <c r="B14" s="109"/>
      <c r="C14" s="109"/>
      <c r="D14" s="23"/>
    </row>
    <row r="15" spans="1:4" ht="30" x14ac:dyDescent="0.25">
      <c r="A15" s="22" t="s">
        <v>75</v>
      </c>
      <c r="B15" s="109"/>
      <c r="C15" s="109"/>
      <c r="D15" s="23"/>
    </row>
    <row r="16" spans="1:4" ht="30" x14ac:dyDescent="0.25">
      <c r="A16" s="22" t="s">
        <v>76</v>
      </c>
      <c r="B16" s="106">
        <f>IF(ISBLANK(B13),"",SUM(B13-B14-B15))</f>
        <v>0</v>
      </c>
      <c r="C16" s="106">
        <f>IF(ISBLANK(C13),"",SUM(C13-C14-C15))</f>
        <v>0</v>
      </c>
      <c r="D16" s="106">
        <f>IF(ISBLANK(C13),"",SUM(B16:C16))</f>
        <v>0</v>
      </c>
    </row>
    <row r="17" spans="1:4" s="18" customFormat="1" ht="30" x14ac:dyDescent="0.25">
      <c r="A17" s="22" t="s">
        <v>94</v>
      </c>
      <c r="B17" s="107"/>
      <c r="C17" s="107"/>
      <c r="D17" s="108">
        <f>IF(D12=0,0,VLOOKUP(D16,'08 Guidelines Base Support Tab '!A3:I252,IF(D12&gt;13,13,D12+3)))</f>
        <v>0</v>
      </c>
    </row>
    <row r="18" spans="1:4" ht="30" x14ac:dyDescent="0.25">
      <c r="A18" s="22" t="s">
        <v>78</v>
      </c>
      <c r="B18" s="24" t="e">
        <f>IF(ISBLANK(B13),"",(B16/D16))</f>
        <v>#DIV/0!</v>
      </c>
      <c r="C18" s="24" t="e">
        <f>IF(ISBLANK(C13),"",(C16/D16))</f>
        <v>#DIV/0!</v>
      </c>
      <c r="D18" s="23"/>
    </row>
    <row r="19" spans="1:4" ht="30" x14ac:dyDescent="0.25">
      <c r="A19" s="22" t="s">
        <v>79</v>
      </c>
      <c r="B19" s="110" t="e">
        <f>IF(ISBLANK(B13),"",(B18*D17))</f>
        <v>#DIV/0!</v>
      </c>
      <c r="C19" s="110" t="e">
        <f>IF(ISBLANK(C13),"",(C18*D17))</f>
        <v>#DIV/0!</v>
      </c>
      <c r="D19" s="23"/>
    </row>
    <row r="20" spans="1:4" ht="30" x14ac:dyDescent="0.25">
      <c r="A20" s="22" t="s">
        <v>80</v>
      </c>
      <c r="B20" s="23"/>
      <c r="C20" s="23"/>
      <c r="D20" s="109"/>
    </row>
    <row r="21" spans="1:4" ht="30" x14ac:dyDescent="0.25">
      <c r="A21" s="22" t="s">
        <v>81</v>
      </c>
      <c r="B21" s="23"/>
      <c r="C21" s="23"/>
      <c r="D21" s="109"/>
    </row>
    <row r="22" spans="1:4" x14ac:dyDescent="0.3">
      <c r="A22" s="356"/>
      <c r="B22" s="356"/>
      <c r="C22" s="356"/>
      <c r="D22" s="356"/>
    </row>
    <row r="23" spans="1:4" x14ac:dyDescent="0.3">
      <c r="A23" s="356"/>
      <c r="B23" s="356"/>
      <c r="C23" s="356"/>
      <c r="D23" s="356"/>
    </row>
    <row r="24" spans="1:4" ht="30" x14ac:dyDescent="0.25">
      <c r="A24" s="22" t="s">
        <v>95</v>
      </c>
      <c r="B24" s="377" t="e">
        <f>(B19)</f>
        <v>#DIV/0!</v>
      </c>
      <c r="C24" s="378"/>
      <c r="D24" s="379"/>
    </row>
    <row r="25" spans="1:4" ht="30" x14ac:dyDescent="0.25">
      <c r="A25" s="22" t="s">
        <v>96</v>
      </c>
      <c r="B25" s="377" t="str">
        <f>IF(ISBLANK(D20),"",(D20*0.5))</f>
        <v/>
      </c>
      <c r="C25" s="378"/>
      <c r="D25" s="379"/>
    </row>
    <row r="26" spans="1:4" ht="30" x14ac:dyDescent="0.25">
      <c r="A26" s="22" t="s">
        <v>97</v>
      </c>
      <c r="B26" s="377" t="str">
        <f>IF(ISBLANK(D21),"",(D21*0.5))</f>
        <v/>
      </c>
      <c r="C26" s="378"/>
      <c r="D26" s="379"/>
    </row>
    <row r="27" spans="1:4" ht="45" x14ac:dyDescent="0.25">
      <c r="A27" s="22" t="s">
        <v>98</v>
      </c>
      <c r="B27" s="377" t="e">
        <f>SUM(B24:D26)</f>
        <v>#DIV/0!</v>
      </c>
      <c r="C27" s="378"/>
      <c r="D27" s="379"/>
    </row>
    <row r="28" spans="1:4" ht="24" customHeight="1" x14ac:dyDescent="0.25">
      <c r="A28" s="355">
        <v>34608</v>
      </c>
      <c r="B28" s="356"/>
      <c r="C28" s="356"/>
      <c r="D28" s="356"/>
    </row>
    <row r="29" spans="1:4" ht="15" x14ac:dyDescent="0.25">
      <c r="B29" s="41" t="e">
        <f>B27</f>
        <v>#DIV/0!</v>
      </c>
      <c r="C29" s="76"/>
      <c r="D29" s="76"/>
    </row>
    <row r="30" spans="1:4" ht="15" x14ac:dyDescent="0.25">
      <c r="B30" s="76"/>
      <c r="C30" s="76"/>
      <c r="D30" s="76"/>
    </row>
    <row r="31" spans="1:4" ht="15" x14ac:dyDescent="0.25">
      <c r="B31" s="76"/>
      <c r="C31" s="76"/>
      <c r="D31" s="76"/>
    </row>
  </sheetData>
  <sheetProtection algorithmName="SHA-512" hashValue="hr6emjTysRyz+GFPFgkWOn8Xq0LJPqMV03dNjgPMFjz0yY09NR5l+fYufKhcr5iKtaGsIMCbXRfp9JjmYhc2Ng==" saltValue="Sp0xDW+tFRDp7CxdiMMiLQ==" spinCount="100000" sheet="1" objects="1" scenarios="1"/>
  <mergeCells count="12">
    <mergeCell ref="A28:D28"/>
    <mergeCell ref="A1:D1"/>
    <mergeCell ref="A2:D2"/>
    <mergeCell ref="A3:D3"/>
    <mergeCell ref="B4:D6"/>
    <mergeCell ref="B7:D9"/>
    <mergeCell ref="A10:D10"/>
    <mergeCell ref="A22:D23"/>
    <mergeCell ref="B24:D24"/>
    <mergeCell ref="B25:D25"/>
    <mergeCell ref="B26:D26"/>
    <mergeCell ref="B27:D27"/>
  </mergeCells>
  <pageMargins left="0.1" right="0.1" top="0.75" bottom="0.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'New Low Income Table'!$D$5:$I$5</xm:f>
          </x14:formula1>
          <xm:sqref>D12</xm:sqref>
        </x14:dataValidation>
        <x14:dataValidation type="list" allowBlank="1" showInputMessage="1" showErrorMessage="1">
          <x14:formula1>
            <xm:f>'New Low Income Table'!$K$10:$K$38</xm:f>
          </x14:formula1>
          <xm:sqref>A2:D2</xm:sqref>
        </x14:dataValidation>
        <x14:dataValidation type="list" allowBlank="1" showInputMessage="1" showErrorMessage="1">
          <x14:formula1>
            <xm:f>'New Low Income Table'!$K$1:$K$8</xm:f>
          </x14:formula1>
          <xm:sqref>A1:D1</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33"/>
  <sheetViews>
    <sheetView view="pageBreakPreview" topLeftCell="A10" zoomScale="130" zoomScaleNormal="100" zoomScaleSheetLayoutView="130" workbookViewId="0">
      <selection activeCell="B20" sqref="B20"/>
    </sheetView>
  </sheetViews>
  <sheetFormatPr defaultColWidth="9.109375" defaultRowHeight="14.4" x14ac:dyDescent="0.3"/>
  <cols>
    <col min="1" max="1" width="73.33203125" style="29" customWidth="1"/>
    <col min="2" max="3" width="9.6640625" style="29" customWidth="1"/>
    <col min="4" max="4" width="10" style="29" customWidth="1"/>
    <col min="5" max="16384" width="9.109375" style="29"/>
  </cols>
  <sheetData>
    <row r="1" spans="1:4" ht="18.75" customHeight="1" x14ac:dyDescent="0.25">
      <c r="A1" s="248" t="s">
        <v>8</v>
      </c>
      <c r="B1" s="249"/>
      <c r="C1" s="249"/>
      <c r="D1" s="250"/>
    </row>
    <row r="2" spans="1:4" ht="15" x14ac:dyDescent="0.25">
      <c r="A2" s="251" t="s">
        <v>37</v>
      </c>
      <c r="B2" s="252"/>
      <c r="C2" s="252"/>
      <c r="D2" s="253"/>
    </row>
    <row r="3" spans="1:4" ht="15" x14ac:dyDescent="0.25">
      <c r="A3" s="254"/>
      <c r="B3" s="255"/>
      <c r="C3" s="255"/>
      <c r="D3" s="256"/>
    </row>
    <row r="4" spans="1:4" ht="15" x14ac:dyDescent="0.25">
      <c r="A4" s="286" t="s">
        <v>43</v>
      </c>
      <c r="B4" s="287"/>
      <c r="C4" s="287"/>
      <c r="D4" s="288"/>
    </row>
    <row r="5" spans="1:4" ht="15" x14ac:dyDescent="0.25">
      <c r="A5" s="289" t="s">
        <v>44</v>
      </c>
      <c r="B5" s="240"/>
      <c r="C5" s="240"/>
      <c r="D5" s="290"/>
    </row>
    <row r="6" spans="1:4" ht="15" x14ac:dyDescent="0.25">
      <c r="A6" s="291" t="s">
        <v>45</v>
      </c>
      <c r="B6" s="292"/>
      <c r="C6" s="292"/>
      <c r="D6" s="293"/>
    </row>
    <row r="7" spans="1:4" ht="15" x14ac:dyDescent="0.25">
      <c r="A7" s="294" t="s">
        <v>140</v>
      </c>
      <c r="B7" s="295"/>
      <c r="C7" s="295"/>
      <c r="D7" s="296"/>
    </row>
    <row r="8" spans="1:4" ht="15" x14ac:dyDescent="0.25">
      <c r="A8" s="297" t="s">
        <v>47</v>
      </c>
      <c r="B8" s="298"/>
      <c r="C8" s="298"/>
      <c r="D8" s="299"/>
    </row>
    <row r="9" spans="1:4" ht="15" x14ac:dyDescent="0.25">
      <c r="A9" s="300"/>
      <c r="B9" s="301"/>
      <c r="C9" s="301"/>
      <c r="D9" s="302"/>
    </row>
    <row r="10" spans="1:4" ht="15.75" thickBot="1" x14ac:dyDescent="0.3">
      <c r="A10" s="30"/>
      <c r="B10" s="40" t="s">
        <v>48</v>
      </c>
      <c r="C10" s="40" t="s">
        <v>49</v>
      </c>
      <c r="D10" s="40" t="s">
        <v>50</v>
      </c>
    </row>
    <row r="11" spans="1:4" ht="27" customHeight="1" x14ac:dyDescent="0.25">
      <c r="A11" s="31" t="s">
        <v>51</v>
      </c>
      <c r="B11" s="32"/>
      <c r="C11" s="32"/>
      <c r="D11" s="72">
        <f>'Summary Sheet '!D3</f>
        <v>0</v>
      </c>
    </row>
    <row r="12" spans="1:4" ht="28.5" customHeight="1" x14ac:dyDescent="0.25">
      <c r="A12" s="33" t="s">
        <v>52</v>
      </c>
      <c r="B12" s="104">
        <f>'Summary Sheet '!B5</f>
        <v>0</v>
      </c>
      <c r="C12" s="105">
        <f>'Summary Sheet '!C5</f>
        <v>0</v>
      </c>
      <c r="D12" s="34"/>
    </row>
    <row r="13" spans="1:4" ht="28.5" customHeight="1" x14ac:dyDescent="0.25">
      <c r="A13" s="35" t="s">
        <v>53</v>
      </c>
      <c r="B13" s="104">
        <f>'Summary Sheet '!B6</f>
        <v>0</v>
      </c>
      <c r="C13" s="105">
        <f>'Summary Sheet '!C6</f>
        <v>0</v>
      </c>
      <c r="D13" s="34"/>
    </row>
    <row r="14" spans="1:4" ht="28.5" customHeight="1" x14ac:dyDescent="0.25">
      <c r="A14" s="33" t="s">
        <v>54</v>
      </c>
      <c r="B14" s="104">
        <f>'Summary Sheet '!B7</f>
        <v>0</v>
      </c>
      <c r="C14" s="105">
        <f>'Summary Sheet '!C7</f>
        <v>0</v>
      </c>
      <c r="D14" s="34"/>
    </row>
    <row r="15" spans="1:4" ht="29.25" customHeight="1" x14ac:dyDescent="0.25">
      <c r="A15" s="35" t="s">
        <v>55</v>
      </c>
      <c r="B15" s="103" t="e">
        <f>IF(ISBLANK(B12),"",('Mom''s present home (2)'!B19))</f>
        <v>#DIV/0!</v>
      </c>
      <c r="C15" s="103" t="e">
        <f>IF(ISBLANK(C12),"",('Dad''s present home (2)'!B19))</f>
        <v>#DIV/0!</v>
      </c>
      <c r="D15" s="34"/>
    </row>
    <row r="16" spans="1:4" ht="27" customHeight="1" x14ac:dyDescent="0.25">
      <c r="A16" s="33" t="s">
        <v>56</v>
      </c>
      <c r="B16" s="63" t="e">
        <f>IF(ISBLANK(B12),"",SUM(B12-B13-B14-B15))</f>
        <v>#DIV/0!</v>
      </c>
      <c r="C16" s="63" t="e">
        <f>IF(ISBLANK(C12),"",SUM(C12-C13-C14-C15))</f>
        <v>#DIV/0!</v>
      </c>
      <c r="D16" s="137" t="e">
        <f>IF(ISBLANK(C12),"",SUM(B16:C16))</f>
        <v>#DIV/0!</v>
      </c>
    </row>
    <row r="17" spans="1:4" ht="28.5" customHeight="1" x14ac:dyDescent="0.25">
      <c r="A17" s="35" t="s">
        <v>57</v>
      </c>
      <c r="B17" s="36"/>
      <c r="C17" s="36"/>
      <c r="D17" s="37">
        <f>IF(D11=0,0,VLOOKUP(D16,'08 Guidelines Base Support Tab '!A3:I252,IF(D11&gt;13,13,D11+3)))</f>
        <v>0</v>
      </c>
    </row>
    <row r="18" spans="1:4" ht="28.5" customHeight="1" x14ac:dyDescent="0.25">
      <c r="A18" s="33" t="s">
        <v>58</v>
      </c>
      <c r="B18" s="64" t="e">
        <f>IF(ISBLANK(B12),"",(B16/D16))</f>
        <v>#DIV/0!</v>
      </c>
      <c r="C18" s="64" t="e">
        <f>IF(ISBLANK(C12),"",(C16/D16))</f>
        <v>#DIV/0!</v>
      </c>
      <c r="D18" s="34"/>
    </row>
    <row r="19" spans="1:4" ht="27" customHeight="1" x14ac:dyDescent="0.25">
      <c r="A19" s="35" t="s">
        <v>59</v>
      </c>
      <c r="B19" s="63" t="e">
        <f>IF(ISBLANK(B12),"",(B18*D17))</f>
        <v>#DIV/0!</v>
      </c>
      <c r="C19" s="63" t="e">
        <f>IF(ISBLANK(C12),"",(C18*D17))</f>
        <v>#DIV/0!</v>
      </c>
      <c r="D19" s="34"/>
    </row>
    <row r="20" spans="1:4" ht="57" customHeight="1" thickBot="1" x14ac:dyDescent="0.3">
      <c r="A20" s="33" t="s">
        <v>60</v>
      </c>
      <c r="B20" s="63" t="e">
        <f>IF(OR(AND(D11=1,B16&lt;=750),AND(D11=2,B16&lt;=875),AND(D11=3,B16&lt;=925),AND(D11=4,B16&lt;=975),AND(D11=5,B16&lt;=1000),AND(D11=6,B16&lt;=1050)),VLOOKUP(B16,'New Low Income Table'!$A6:I21,(D11+3)),B19)</f>
        <v>#DIV/0!</v>
      </c>
      <c r="C20" s="63" t="e">
        <f>IF(OR(AND(D11=1,C16&lt;=750),AND(D11=2,C16&lt;=875),AND(D11=3,C16&lt;=925),AND(D11=4,C16&lt;=975),AND(D11=5,C16&lt;=1000),AND(D11=6,C16&lt;=1050)),VLOOKUP(C16,'New Low Income Table'!$A6:I21,(D11+3)),C19)</f>
        <v>#DIV/0!</v>
      </c>
      <c r="D20" s="38"/>
    </row>
    <row r="21" spans="1:4" ht="15" x14ac:dyDescent="0.25">
      <c r="A21" s="303"/>
      <c r="B21" s="304"/>
      <c r="C21" s="304"/>
      <c r="D21" s="304"/>
    </row>
    <row r="22" spans="1:4" ht="15" x14ac:dyDescent="0.25">
      <c r="A22" s="30" t="s">
        <v>61</v>
      </c>
      <c r="B22" s="305"/>
      <c r="C22" s="306"/>
      <c r="D22" s="39"/>
    </row>
    <row r="23" spans="1:4" ht="15" x14ac:dyDescent="0.25">
      <c r="A23" s="243"/>
      <c r="B23" s="244"/>
      <c r="C23" s="244"/>
      <c r="D23" s="244"/>
    </row>
    <row r="24" spans="1:4" ht="15" x14ac:dyDescent="0.25">
      <c r="A24" s="80" t="s">
        <v>101</v>
      </c>
      <c r="B24" s="245"/>
      <c r="C24" s="246"/>
      <c r="D24" s="74"/>
    </row>
    <row r="25" spans="1:4" ht="15" x14ac:dyDescent="0.25">
      <c r="A25" s="239" t="s">
        <v>62</v>
      </c>
      <c r="B25" s="240"/>
      <c r="C25" s="240"/>
      <c r="D25" s="240"/>
    </row>
    <row r="26" spans="1:4" ht="15" x14ac:dyDescent="0.25">
      <c r="A26" s="243"/>
      <c r="B26" s="244"/>
      <c r="C26" s="244"/>
      <c r="D26" s="244"/>
    </row>
    <row r="27" spans="1:4" ht="15" x14ac:dyDescent="0.25">
      <c r="A27" s="243" t="s">
        <v>63</v>
      </c>
      <c r="B27" s="244"/>
      <c r="C27" s="244"/>
      <c r="D27" s="244"/>
    </row>
    <row r="28" spans="1:4" x14ac:dyDescent="0.3">
      <c r="A28" s="282"/>
      <c r="B28" s="284"/>
      <c r="C28" s="285"/>
      <c r="D28" s="285"/>
    </row>
    <row r="29" spans="1:4" x14ac:dyDescent="0.3">
      <c r="A29" s="283"/>
      <c r="B29" s="285"/>
      <c r="C29" s="285"/>
      <c r="D29" s="285"/>
    </row>
    <row r="30" spans="1:4" x14ac:dyDescent="0.3">
      <c r="A30" s="283"/>
      <c r="B30" s="285"/>
      <c r="C30" s="285"/>
      <c r="D30" s="285"/>
    </row>
    <row r="31" spans="1:4" x14ac:dyDescent="0.3">
      <c r="A31" s="283"/>
      <c r="B31" s="285"/>
      <c r="C31" s="285"/>
      <c r="D31" s="285"/>
    </row>
    <row r="32" spans="1:4" x14ac:dyDescent="0.3">
      <c r="A32" s="243" t="s">
        <v>64</v>
      </c>
      <c r="B32" s="244"/>
      <c r="C32" s="244"/>
      <c r="D32" s="244"/>
    </row>
    <row r="33" spans="1:4" x14ac:dyDescent="0.3">
      <c r="A33" s="243" t="s">
        <v>65</v>
      </c>
      <c r="B33" s="244"/>
      <c r="C33" s="244"/>
      <c r="D33" s="244"/>
    </row>
  </sheetData>
  <sheetProtection algorithmName="SHA-512" hashValue="pNFKGj2PG/bpeMJtYHWogxYOXPeZvmValSvmE6/jp2no/H6PSseJXIvqvW76C20DUdKgybCbroxhLSthG8n0Dg==" saltValue="HMpT2T7Soe4CeJxAYgyvuw==" spinCount="100000" sheet="1"/>
  <mergeCells count="20">
    <mergeCell ref="A23:D23"/>
    <mergeCell ref="A1:D1"/>
    <mergeCell ref="A2:D2"/>
    <mergeCell ref="A3:D3"/>
    <mergeCell ref="A4:D4"/>
    <mergeCell ref="A5:D5"/>
    <mergeCell ref="A6:D6"/>
    <mergeCell ref="A7:D7"/>
    <mergeCell ref="A8:D8"/>
    <mergeCell ref="A9:D9"/>
    <mergeCell ref="A21:D21"/>
    <mergeCell ref="B22:C22"/>
    <mergeCell ref="A32:D32"/>
    <mergeCell ref="A33:D33"/>
    <mergeCell ref="B24:C24"/>
    <mergeCell ref="A25:D25"/>
    <mergeCell ref="A26:D26"/>
    <mergeCell ref="A27:D27"/>
    <mergeCell ref="A28:A31"/>
    <mergeCell ref="B28:D31"/>
  </mergeCells>
  <dataValidations count="1">
    <dataValidation type="list" allowBlank="1" showInputMessage="1" showErrorMessage="1" sqref="B22:C22">
      <formula1>$B$10:$C$10</formula1>
    </dataValidation>
  </dataValidations>
  <pageMargins left="0" right="0" top="1.5" bottom="0" header="0.3" footer="0.3"/>
  <pageSetup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'New Low Income Table'!$K$44:$K$47</xm:f>
          </x14:formula1>
          <xm:sqref>A28:A31</xm:sqref>
        </x14:dataValidation>
        <x14:dataValidation type="list" allowBlank="1" showInputMessage="1" showErrorMessage="1">
          <x14:formula1>
            <xm:f>'New Low Income Table'!$K$41:$K$42</xm:f>
          </x14:formula1>
          <xm:sqref>B24:C24</xm:sqref>
        </x14:dataValidation>
        <x14:dataValidation type="list" allowBlank="1" showInputMessage="1" showErrorMessage="1">
          <x14:formula1>
            <xm:f>'New Low Income Table'!$K$10:$K$38</xm:f>
          </x14:formula1>
          <xm:sqref>A2:D2</xm:sqref>
        </x14:dataValidation>
        <x14:dataValidation type="list" allowBlank="1" showInputMessage="1" showErrorMessage="1">
          <x14:formula1>
            <xm:f>'New Low Income Table'!$K$1:$K$8</xm:f>
          </x14:formula1>
          <xm:sqref>A1:D1</xm:sqref>
        </x14:dataValidation>
        <x14:dataValidation type="list" allowBlank="1" showInputMessage="1" showErrorMessage="1">
          <x14:formula1>
            <xm:f>'New Low Income Table'!$D$5:$I$5</xm:f>
          </x14:formula1>
          <xm:sqref>D11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view="pageBreakPreview" zoomScale="130" zoomScaleNormal="100" zoomScaleSheetLayoutView="130" workbookViewId="0">
      <selection activeCell="C12" sqref="C12"/>
    </sheetView>
  </sheetViews>
  <sheetFormatPr defaultRowHeight="14.4" x14ac:dyDescent="0.3"/>
  <cols>
    <col min="1" max="1" width="73.109375" customWidth="1"/>
    <col min="2" max="2" width="9.6640625" customWidth="1"/>
    <col min="3" max="3" width="9.88671875" customWidth="1"/>
    <col min="4" max="4" width="10.33203125" customWidth="1"/>
    <col min="6" max="6" width="64.44140625" customWidth="1"/>
  </cols>
  <sheetData>
    <row r="1" spans="1:4" ht="15" x14ac:dyDescent="0.25">
      <c r="A1" s="248" t="s">
        <v>7</v>
      </c>
      <c r="B1" s="249"/>
      <c r="C1" s="249"/>
      <c r="D1" s="250"/>
    </row>
    <row r="2" spans="1:4" ht="15" x14ac:dyDescent="0.25">
      <c r="A2" s="346" t="s">
        <v>30</v>
      </c>
      <c r="B2" s="252"/>
      <c r="C2" s="252"/>
      <c r="D2" s="253"/>
    </row>
    <row r="3" spans="1:4" ht="7.5" customHeight="1" x14ac:dyDescent="0.3">
      <c r="A3" s="347" t="s">
        <v>43</v>
      </c>
      <c r="B3" s="337"/>
      <c r="C3" s="337"/>
      <c r="D3" s="348"/>
    </row>
    <row r="4" spans="1:4" ht="5.25" hidden="1" customHeight="1" x14ac:dyDescent="0.25">
      <c r="A4" s="349"/>
      <c r="B4" s="337"/>
      <c r="C4" s="337"/>
      <c r="D4" s="348"/>
    </row>
    <row r="5" spans="1:4" ht="15" x14ac:dyDescent="0.25">
      <c r="A5" s="350" t="s">
        <v>123</v>
      </c>
      <c r="B5" s="351"/>
      <c r="C5" s="351"/>
      <c r="D5" s="351"/>
    </row>
    <row r="6" spans="1:4" ht="15" x14ac:dyDescent="0.25">
      <c r="A6" s="352" t="s">
        <v>124</v>
      </c>
      <c r="B6" s="353"/>
      <c r="C6" s="353"/>
      <c r="D6" s="354"/>
    </row>
    <row r="7" spans="1:4" ht="15" x14ac:dyDescent="0.25">
      <c r="A7" s="343" t="s">
        <v>125</v>
      </c>
      <c r="B7" s="344"/>
      <c r="C7" s="344"/>
      <c r="D7" s="345"/>
    </row>
    <row r="8" spans="1:4" ht="15" x14ac:dyDescent="0.25">
      <c r="A8" s="297" t="s">
        <v>126</v>
      </c>
      <c r="B8" s="298"/>
      <c r="C8" s="298"/>
      <c r="D8" s="299"/>
    </row>
    <row r="9" spans="1:4" ht="15.75" thickBot="1" x14ac:dyDescent="0.3">
      <c r="A9" s="340"/>
      <c r="B9" s="341"/>
      <c r="C9" s="341"/>
      <c r="D9" s="342"/>
    </row>
    <row r="10" spans="1:4" ht="15.75" thickBot="1" x14ac:dyDescent="0.3">
      <c r="A10" s="46"/>
      <c r="B10" s="56" t="s">
        <v>48</v>
      </c>
      <c r="C10" s="56" t="s">
        <v>49</v>
      </c>
      <c r="D10" s="56" t="s">
        <v>50</v>
      </c>
    </row>
    <row r="11" spans="1:4" ht="26.25" x14ac:dyDescent="0.25">
      <c r="A11" s="47" t="s">
        <v>51</v>
      </c>
      <c r="B11" s="57"/>
      <c r="C11" s="57"/>
      <c r="D11" s="54">
        <f>'Summary Sheet '!D3</f>
        <v>0</v>
      </c>
    </row>
    <row r="12" spans="1:4" ht="26.25" x14ac:dyDescent="0.25">
      <c r="A12" s="50" t="s">
        <v>52</v>
      </c>
      <c r="B12" s="112">
        <f>'Summary Sheet '!B5</f>
        <v>0</v>
      </c>
      <c r="C12" s="113">
        <f>'Summary Sheet '!C5</f>
        <v>0</v>
      </c>
      <c r="D12" s="49"/>
    </row>
    <row r="13" spans="1:4" ht="26.25" x14ac:dyDescent="0.25">
      <c r="A13" s="48" t="s">
        <v>53</v>
      </c>
      <c r="B13" s="112">
        <f>'Summary Sheet '!B6</f>
        <v>0</v>
      </c>
      <c r="C13" s="113">
        <f>'Summary Sheet '!C6</f>
        <v>0</v>
      </c>
      <c r="D13" s="49"/>
    </row>
    <row r="14" spans="1:4" ht="26.25" x14ac:dyDescent="0.25">
      <c r="A14" s="50" t="s">
        <v>54</v>
      </c>
      <c r="B14" s="112">
        <f>'Summary Sheet '!B7</f>
        <v>0</v>
      </c>
      <c r="C14" s="113">
        <f>'Summary Sheet '!C7</f>
        <v>0</v>
      </c>
      <c r="D14" s="49"/>
    </row>
    <row r="15" spans="1:4" ht="26.25" x14ac:dyDescent="0.25">
      <c r="A15" s="48" t="s">
        <v>55</v>
      </c>
      <c r="B15" s="103" t="e">
        <f>IF(ISBLANK(B12),"",('Mom''s present home (2)'!B27:D27))</f>
        <v>#DIV/0!</v>
      </c>
      <c r="C15" s="103" t="e">
        <f>IF(ISBLANK(C12),"",('Dad''s present home (2)'!B29))</f>
        <v>#DIV/0!</v>
      </c>
      <c r="D15" s="49"/>
    </row>
    <row r="16" spans="1:4" ht="26.25" x14ac:dyDescent="0.25">
      <c r="A16" s="50" t="s">
        <v>56</v>
      </c>
      <c r="B16" s="63" t="e">
        <f>IF(ISBLANK(B12),"",SUM(B12-B13-B14-B15))</f>
        <v>#DIV/0!</v>
      </c>
      <c r="C16" s="63" t="e">
        <f>IF(ISBLANK(C12),"",SUM(C12-C13-C14-C15))</f>
        <v>#DIV/0!</v>
      </c>
      <c r="D16" s="37" t="e">
        <f>IF(ISBLANK(C12),"",SUM(B16:C16))</f>
        <v>#DIV/0!</v>
      </c>
    </row>
    <row r="17" spans="1:6" ht="26.25" x14ac:dyDescent="0.25">
      <c r="A17" s="48" t="s">
        <v>127</v>
      </c>
      <c r="B17" s="58"/>
      <c r="C17" s="58"/>
      <c r="D17" s="65">
        <f>IF(C12=0,0,VLOOKUP(D16,'08 Guidelines Base Support Tab '!A3:I252,IF(D11&gt;13,13,D11+3)))</f>
        <v>0</v>
      </c>
    </row>
    <row r="18" spans="1:6" ht="26.25" x14ac:dyDescent="0.25">
      <c r="A18" s="50" t="s">
        <v>58</v>
      </c>
      <c r="B18" s="59" t="e">
        <f>IF(ISBLANK(B12),"",(B16/D16))</f>
        <v>#DIV/0!</v>
      </c>
      <c r="C18" s="59" t="e">
        <f>IF(ISBLANK(C12),"",(C16/D16))</f>
        <v>#DIV/0!</v>
      </c>
      <c r="D18" s="49"/>
    </row>
    <row r="19" spans="1:6" ht="26.25" x14ac:dyDescent="0.25">
      <c r="A19" s="48" t="s">
        <v>59</v>
      </c>
      <c r="B19" s="63" t="e">
        <f>IF(ISBLANK(B12),"",(B18*D17))</f>
        <v>#DIV/0!</v>
      </c>
      <c r="C19" s="63" t="e">
        <f>IF(ISBLANK(C12),"",(C18*D17))</f>
        <v>#DIV/0!</v>
      </c>
      <c r="D19" s="49"/>
    </row>
    <row r="20" spans="1:6" ht="39" x14ac:dyDescent="0.25">
      <c r="A20" s="50" t="s">
        <v>128</v>
      </c>
      <c r="B20" s="77">
        <f>'Summary Sheet '!B8</f>
        <v>0</v>
      </c>
      <c r="C20" s="87">
        <f>IF(ISBLANK(B20),"",SUM(-B20+365))</f>
        <v>365</v>
      </c>
      <c r="D20" s="60">
        <f>IF(ISBLANK(B20),"",SUM(B20:C20))</f>
        <v>365</v>
      </c>
    </row>
    <row r="21" spans="1:6" ht="39" x14ac:dyDescent="0.25">
      <c r="A21" s="48" t="s">
        <v>129</v>
      </c>
      <c r="B21" s="78" t="s">
        <v>48</v>
      </c>
      <c r="C21" s="78" t="s">
        <v>49</v>
      </c>
      <c r="D21" s="55"/>
    </row>
    <row r="22" spans="1:6" ht="39" x14ac:dyDescent="0.25">
      <c r="A22" s="50" t="s">
        <v>130</v>
      </c>
      <c r="B22" s="79">
        <f>IF(ISBLANK(B21),"",(IF(B20&lt;131,(-110+B20),20))*(0.0027))</f>
        <v>-0.29700000000000004</v>
      </c>
      <c r="C22" s="79">
        <f>IF(ISBLANK(C21),"",(IF(C20&lt;131,(-110+C20),20))*(0.0027))</f>
        <v>5.4000000000000006E-2</v>
      </c>
      <c r="D22" s="49"/>
    </row>
    <row r="23" spans="1:6" ht="27" x14ac:dyDescent="0.3">
      <c r="A23" s="48" t="s">
        <v>131</v>
      </c>
      <c r="B23" s="63">
        <f>(IF(ISBLANK(B21),"",(B22*D17)))</f>
        <v>0</v>
      </c>
      <c r="C23" s="63">
        <f>(IF(ISBLANK(C21),"",(C22*D17)))</f>
        <v>0</v>
      </c>
      <c r="D23" s="49"/>
    </row>
    <row r="24" spans="1:6" ht="49.5" customHeight="1" x14ac:dyDescent="0.3">
      <c r="A24" s="50" t="s">
        <v>132</v>
      </c>
      <c r="B24" s="63" t="e">
        <f>(IF(ISBLANK(B21),"",(B19-B23)))</f>
        <v>#DIV/0!</v>
      </c>
      <c r="C24" s="63" t="e">
        <f>(IF(ISBLANK(C21),"",(C19-C23)))</f>
        <v>#DIV/0!</v>
      </c>
      <c r="D24" s="49"/>
      <c r="F24" t="s">
        <v>158</v>
      </c>
    </row>
    <row r="25" spans="1:6" ht="63" customHeight="1" x14ac:dyDescent="0.3">
      <c r="A25" s="48" t="s">
        <v>133</v>
      </c>
      <c r="B25" s="61">
        <f>(IF(ISBLANK(B21),"",(IF(B20&lt;131,(0),(B20-130)*0.0084))))</f>
        <v>0</v>
      </c>
      <c r="C25" s="61">
        <f>(IF(ISBLANK(C21),"",(IF(C20&lt;131,(0),(C20-130)*0.0084))))</f>
        <v>1.974</v>
      </c>
      <c r="D25" s="51"/>
      <c r="F25" t="s">
        <v>157</v>
      </c>
    </row>
    <row r="26" spans="1:6" ht="27" x14ac:dyDescent="0.3">
      <c r="A26" s="50" t="s">
        <v>134</v>
      </c>
      <c r="B26" s="63">
        <f>(IF(ISBLANK(B21),"",(B25*D17)))</f>
        <v>0</v>
      </c>
      <c r="C26" s="63">
        <f>(IF(ISBLANK(C21),"",(C25*D17)))</f>
        <v>0</v>
      </c>
      <c r="D26" s="52"/>
    </row>
    <row r="27" spans="1:6" ht="40.200000000000003" x14ac:dyDescent="0.3">
      <c r="A27" s="62" t="s">
        <v>135</v>
      </c>
      <c r="B27" s="63" t="e">
        <f>(IF(ISBLANK(B21),"",(B24-B26)))</f>
        <v>#DIV/0!</v>
      </c>
      <c r="C27" s="63" t="e">
        <f>(IF(ISBLANK(C21),"",(C24-C26)))</f>
        <v>#DIV/0!</v>
      </c>
      <c r="D27" s="67"/>
      <c r="F27" s="134" t="s">
        <v>161</v>
      </c>
    </row>
    <row r="28" spans="1:6" ht="79.8" x14ac:dyDescent="0.3">
      <c r="A28" s="62" t="s">
        <v>136</v>
      </c>
      <c r="B28" s="71" t="e">
        <f>IF(B20&gt;182,"",B27)</f>
        <v>#DIV/0!</v>
      </c>
      <c r="C28" s="71" t="str">
        <f>IF(C20&gt;182,"",C27)</f>
        <v/>
      </c>
      <c r="D28" s="69"/>
      <c r="F28" s="134" t="s">
        <v>160</v>
      </c>
    </row>
    <row r="29" spans="1:6" x14ac:dyDescent="0.3">
      <c r="A29" s="68"/>
      <c r="B29" s="82" t="e">
        <f>IF(AND(C20&lt;183,C27&lt;0),ABS(C27),"")</f>
        <v>#DIV/0!</v>
      </c>
      <c r="C29" s="82" t="e">
        <f>IF(AND(B20&lt;183,B27&lt;0),ABS(B27),"")</f>
        <v>#DIV/0!</v>
      </c>
      <c r="D29" s="70"/>
      <c r="F29" s="134" t="s">
        <v>159</v>
      </c>
    </row>
    <row r="30" spans="1:6" x14ac:dyDescent="0.3">
      <c r="A30" s="81" t="s">
        <v>121</v>
      </c>
      <c r="B30" s="102" t="e">
        <f>IF(B27&lt;0,"","Mother")</f>
        <v>#DIV/0!</v>
      </c>
      <c r="C30" s="102" t="e">
        <f>IF(C27&lt;0,"","Father")</f>
        <v>#DIV/0!</v>
      </c>
      <c r="D30" s="66"/>
      <c r="F30" s="134" t="s">
        <v>162</v>
      </c>
    </row>
    <row r="31" spans="1:6" x14ac:dyDescent="0.3">
      <c r="A31" s="73"/>
      <c r="B31" s="100"/>
      <c r="C31" s="1"/>
      <c r="D31" s="46"/>
    </row>
    <row r="32" spans="1:6" x14ac:dyDescent="0.3">
      <c r="A32" s="80" t="s">
        <v>139</v>
      </c>
      <c r="B32" s="245"/>
      <c r="C32" s="246"/>
      <c r="D32" s="74"/>
      <c r="F32" s="101"/>
    </row>
    <row r="33" spans="1:4" x14ac:dyDescent="0.3">
      <c r="A33" s="239" t="s">
        <v>137</v>
      </c>
      <c r="B33" s="240"/>
      <c r="C33" s="240"/>
      <c r="D33" s="240"/>
    </row>
    <row r="34" spans="1:4" x14ac:dyDescent="0.3">
      <c r="A34" s="338"/>
      <c r="B34" s="339"/>
      <c r="C34" s="339"/>
      <c r="D34" s="339"/>
    </row>
    <row r="35" spans="1:4" x14ac:dyDescent="0.3">
      <c r="A35" s="338" t="s">
        <v>122</v>
      </c>
      <c r="B35" s="339"/>
      <c r="C35" s="339"/>
      <c r="D35" s="339"/>
    </row>
    <row r="36" spans="1:4" x14ac:dyDescent="0.3">
      <c r="A36" s="335"/>
      <c r="B36" s="240"/>
      <c r="C36" s="337"/>
      <c r="D36" s="337"/>
    </row>
    <row r="37" spans="1:4" x14ac:dyDescent="0.3">
      <c r="A37" s="336"/>
      <c r="B37" s="337"/>
      <c r="C37" s="337"/>
      <c r="D37" s="337"/>
    </row>
    <row r="38" spans="1:4" x14ac:dyDescent="0.3">
      <c r="A38" s="336"/>
      <c r="B38" s="337"/>
      <c r="C38" s="337"/>
      <c r="D38" s="337"/>
    </row>
    <row r="39" spans="1:4" x14ac:dyDescent="0.3">
      <c r="A39" s="336"/>
      <c r="B39" s="337"/>
      <c r="C39" s="337"/>
      <c r="D39" s="337"/>
    </row>
    <row r="40" spans="1:4" x14ac:dyDescent="0.3">
      <c r="A40" s="338" t="s">
        <v>64</v>
      </c>
      <c r="B40" s="339"/>
      <c r="C40" s="339"/>
      <c r="D40" s="339"/>
    </row>
    <row r="41" spans="1:4" x14ac:dyDescent="0.3">
      <c r="A41" s="239" t="s">
        <v>65</v>
      </c>
      <c r="B41" s="240"/>
      <c r="C41" s="240"/>
      <c r="D41" s="240"/>
    </row>
  </sheetData>
  <sheetProtection algorithmName="SHA-512" hashValue="288X5r3D/K+dL8wr/birt8v+3GMB4G7f015aSbxPPgKGMehx7wSyPZu4H8gL2ShxwrOB0fic5MbK2fRFYy348g==" saltValue="2PtbE38RBYIwp07um4POEQ==" spinCount="100000" sheet="1" objects="1" scenarios="1"/>
  <mergeCells count="16">
    <mergeCell ref="A7:D7"/>
    <mergeCell ref="A1:D1"/>
    <mergeCell ref="A2:D2"/>
    <mergeCell ref="A3:D4"/>
    <mergeCell ref="A5:D5"/>
    <mergeCell ref="A6:D6"/>
    <mergeCell ref="A36:A39"/>
    <mergeCell ref="B36:D39"/>
    <mergeCell ref="A40:D40"/>
    <mergeCell ref="A41:D41"/>
    <mergeCell ref="A8:D8"/>
    <mergeCell ref="A9:D9"/>
    <mergeCell ref="B32:C32"/>
    <mergeCell ref="A33:D33"/>
    <mergeCell ref="A34:D34"/>
    <mergeCell ref="A35:D35"/>
  </mergeCells>
  <dataValidations count="2">
    <dataValidation type="list" allowBlank="1" showInputMessage="1" showErrorMessage="1" sqref="C21">
      <formula1>$C$10</formula1>
    </dataValidation>
    <dataValidation type="list" allowBlank="1" showInputMessage="1" showErrorMessage="1" sqref="B21">
      <formula1>$B$10</formula1>
    </dataValidation>
  </dataValidations>
  <pageMargins left="0.1" right="0.1" top="0" bottom="0"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'New Low Income Table'!$K$10:$K$38</xm:f>
          </x14:formula1>
          <xm:sqref>A2:D2</xm:sqref>
        </x14:dataValidation>
        <x14:dataValidation type="list" allowBlank="1" showInputMessage="1" showErrorMessage="1">
          <x14:formula1>
            <xm:f>'New Low Income Table'!$K$1:$K$8</xm:f>
          </x14:formula1>
          <xm:sqref>A1:D1</xm:sqref>
        </x14:dataValidation>
        <x14:dataValidation type="list" allowBlank="1" showInputMessage="1" showErrorMessage="1">
          <x14:formula1>
            <xm:f>'New Low Income Table'!$K$44:$K$47</xm:f>
          </x14:formula1>
          <xm:sqref>A36</xm:sqref>
        </x14:dataValidation>
        <x14:dataValidation type="list" allowBlank="1" showInputMessage="1" showErrorMessage="1">
          <x14:formula1>
            <xm:f>'New Low Income Table'!$K$41:$K$42</xm:f>
          </x14:formula1>
          <xm:sqref>B32:C32</xm:sqref>
        </x14:dataValidation>
        <x14:dataValidation type="list" allowBlank="1" showInputMessage="1" showErrorMessage="1">
          <x14:formula1>
            <xm:f>'New Low Income Table'!$D$5:$I$5</xm:f>
          </x14:formula1>
          <xm:sqref>D11</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36"/>
  <sheetViews>
    <sheetView view="pageBreakPreview" topLeftCell="A9" zoomScale="130" zoomScaleNormal="100" zoomScaleSheetLayoutView="130" workbookViewId="0">
      <selection activeCell="G15" sqref="G15"/>
    </sheetView>
  </sheetViews>
  <sheetFormatPr defaultColWidth="9.109375" defaultRowHeight="14.4" x14ac:dyDescent="0.3"/>
  <cols>
    <col min="1" max="1" width="73.33203125" style="29" customWidth="1"/>
    <col min="2" max="3" width="9.6640625" style="29" customWidth="1"/>
    <col min="4" max="4" width="10.109375" style="29" customWidth="1"/>
    <col min="5" max="16384" width="9.109375" style="29"/>
  </cols>
  <sheetData>
    <row r="1" spans="1:4" ht="15" x14ac:dyDescent="0.25">
      <c r="A1" s="248" t="s">
        <v>7</v>
      </c>
      <c r="B1" s="249"/>
      <c r="C1" s="249"/>
      <c r="D1" s="250"/>
    </row>
    <row r="2" spans="1:4" ht="15" x14ac:dyDescent="0.25">
      <c r="A2" s="251" t="s">
        <v>30</v>
      </c>
      <c r="B2" s="252"/>
      <c r="C2" s="252"/>
      <c r="D2" s="253"/>
    </row>
    <row r="3" spans="1:4" ht="15" x14ac:dyDescent="0.25">
      <c r="A3" s="254"/>
      <c r="B3" s="255"/>
      <c r="C3" s="255"/>
      <c r="D3" s="256"/>
    </row>
    <row r="4" spans="1:4" x14ac:dyDescent="0.3">
      <c r="A4" s="88" t="s">
        <v>43</v>
      </c>
      <c r="B4" s="257" t="s">
        <v>106</v>
      </c>
      <c r="C4" s="258"/>
      <c r="D4" s="259"/>
    </row>
    <row r="5" spans="1:4" x14ac:dyDescent="0.3">
      <c r="A5" s="83"/>
      <c r="B5" s="260"/>
      <c r="C5" s="261"/>
      <c r="D5" s="262"/>
    </row>
    <row r="6" spans="1:4" x14ac:dyDescent="0.3">
      <c r="A6" s="89" t="s">
        <v>107</v>
      </c>
      <c r="B6" s="263"/>
      <c r="C6" s="264"/>
      <c r="D6" s="265"/>
    </row>
    <row r="7" spans="1:4" x14ac:dyDescent="0.3">
      <c r="A7" s="97" t="s">
        <v>46</v>
      </c>
      <c r="B7" s="266" t="s">
        <v>108</v>
      </c>
      <c r="C7" s="267"/>
      <c r="D7" s="268"/>
    </row>
    <row r="8" spans="1:4" x14ac:dyDescent="0.3">
      <c r="A8" s="90"/>
      <c r="B8" s="269"/>
      <c r="C8" s="270"/>
      <c r="D8" s="271"/>
    </row>
    <row r="9" spans="1:4" x14ac:dyDescent="0.3">
      <c r="A9" s="91"/>
      <c r="B9" s="272"/>
      <c r="C9" s="273"/>
      <c r="D9" s="274"/>
    </row>
    <row r="10" spans="1:4" ht="15" x14ac:dyDescent="0.25">
      <c r="A10" s="92"/>
      <c r="B10" s="93" t="s">
        <v>48</v>
      </c>
      <c r="C10" s="93" t="s">
        <v>49</v>
      </c>
      <c r="D10" s="93" t="s">
        <v>50</v>
      </c>
    </row>
    <row r="11" spans="1:4" ht="26.25" x14ac:dyDescent="0.25">
      <c r="A11" s="94" t="s">
        <v>51</v>
      </c>
      <c r="B11" s="75">
        <f>'Summary Sheet '!B4</f>
        <v>0</v>
      </c>
      <c r="C11" s="75" t="str">
        <f>'Summary Sheet '!C4</f>
        <v/>
      </c>
      <c r="D11" s="111">
        <f>IF(ISBLANK(C11),"",SUM(B11:C11))</f>
        <v>0</v>
      </c>
    </row>
    <row r="12" spans="1:4" ht="26.25" x14ac:dyDescent="0.25">
      <c r="A12" s="94" t="s">
        <v>109</v>
      </c>
      <c r="B12" s="64" t="e">
        <f>IF(ISBLANK(C11),"",(B11/D11))</f>
        <v>#DIV/0!</v>
      </c>
      <c r="C12" s="64" t="e">
        <f>IF(ISBLANK(C11),"",(C11/D11))</f>
        <v>#VALUE!</v>
      </c>
      <c r="D12" s="95"/>
    </row>
    <row r="13" spans="1:4" ht="26.25" x14ac:dyDescent="0.25">
      <c r="A13" s="96" t="s">
        <v>110</v>
      </c>
      <c r="B13" s="112">
        <f>'Summary Sheet '!B5</f>
        <v>0</v>
      </c>
      <c r="C13" s="112">
        <f>'Summary Sheet '!C5</f>
        <v>0</v>
      </c>
      <c r="D13" s="39"/>
    </row>
    <row r="14" spans="1:4" ht="26.25" x14ac:dyDescent="0.25">
      <c r="A14" s="96" t="s">
        <v>111</v>
      </c>
      <c r="B14" s="112">
        <f>'Summary Sheet '!B6</f>
        <v>0</v>
      </c>
      <c r="C14" s="112">
        <f>'Summary Sheet '!C6</f>
        <v>0</v>
      </c>
      <c r="D14" s="39"/>
    </row>
    <row r="15" spans="1:4" ht="26.25" x14ac:dyDescent="0.25">
      <c r="A15" s="96" t="s">
        <v>112</v>
      </c>
      <c r="B15" s="112">
        <f>'Summary Sheet '!B7</f>
        <v>0</v>
      </c>
      <c r="C15" s="112">
        <f>'Summary Sheet '!C7</f>
        <v>0</v>
      </c>
      <c r="D15" s="39"/>
    </row>
    <row r="16" spans="1:4" ht="26.25" x14ac:dyDescent="0.25">
      <c r="A16" s="96" t="s">
        <v>113</v>
      </c>
      <c r="B16" s="114" t="e">
        <f>IF(ISBLANK(B11),"",('Mom''s present home (2)'!B19))</f>
        <v>#DIV/0!</v>
      </c>
      <c r="C16" s="114" t="e">
        <f>IF(ISBLANK(C11),"",('Dad''s present home (2)'!B19))</f>
        <v>#DIV/0!</v>
      </c>
      <c r="D16" s="39"/>
    </row>
    <row r="17" spans="1:4" ht="26.25" x14ac:dyDescent="0.25">
      <c r="A17" s="96" t="s">
        <v>114</v>
      </c>
      <c r="B17" s="63" t="e">
        <f>IF(ISBLANK(B13),"",SUM(B13-B14-B15-B16))</f>
        <v>#DIV/0!</v>
      </c>
      <c r="C17" s="63" t="e">
        <f>IF(ISBLANK(C13),"",SUM(C13-C14-C15-C16))</f>
        <v>#DIV/0!</v>
      </c>
      <c r="D17" s="63" t="e">
        <f>IF(ISBLANK(C11),"",SUM(B17:C17))</f>
        <v>#DIV/0!</v>
      </c>
    </row>
    <row r="18" spans="1:4" ht="26.25" x14ac:dyDescent="0.25">
      <c r="A18" s="96" t="s">
        <v>115</v>
      </c>
      <c r="B18" s="39"/>
      <c r="C18" s="39"/>
      <c r="D18" s="63" t="e">
        <f>IF(C11=0,0,VLOOKUP(D17,'08 Guidelines Base Support Tab '!A3:I252,IF(D11&gt;13,13,D11+3)))</f>
        <v>#DIV/0!</v>
      </c>
    </row>
    <row r="19" spans="1:4" ht="26.25" x14ac:dyDescent="0.25">
      <c r="A19" s="96" t="s">
        <v>116</v>
      </c>
      <c r="B19" s="59" t="e">
        <f>IF(ISBLANK(B13),"",(B17/D17))</f>
        <v>#DIV/0!</v>
      </c>
      <c r="C19" s="59" t="e">
        <f>IF(ISBLANK(C13),"",(C17/D17))</f>
        <v>#DIV/0!</v>
      </c>
      <c r="D19" s="39"/>
    </row>
    <row r="20" spans="1:4" ht="26.25" x14ac:dyDescent="0.25">
      <c r="A20" s="96" t="s">
        <v>117</v>
      </c>
      <c r="B20" s="63" t="e">
        <f>IF(ISBLANK(B13),"",(B19*D18))</f>
        <v>#DIV/0!</v>
      </c>
      <c r="C20" s="63" t="e">
        <f>IF(ISBLANK(C13),"",(C19*D18))</f>
        <v>#DIV/0!</v>
      </c>
      <c r="D20" s="115"/>
    </row>
    <row r="21" spans="1:4" ht="26.25" x14ac:dyDescent="0.25">
      <c r="A21" s="96" t="s">
        <v>118</v>
      </c>
      <c r="B21" s="63" t="e">
        <f>IF(ISBLANK(C13),"",(B20*C12))</f>
        <v>#DIV/0!</v>
      </c>
      <c r="C21" s="116"/>
      <c r="D21" s="115"/>
    </row>
    <row r="22" spans="1:4" ht="26.25" x14ac:dyDescent="0.25">
      <c r="A22" s="96" t="s">
        <v>119</v>
      </c>
      <c r="B22" s="115"/>
      <c r="C22" s="63" t="e">
        <f>IF(ISBLANK(C13),"",(C20*B12))</f>
        <v>#DIV/0!</v>
      </c>
      <c r="D22" s="116"/>
    </row>
    <row r="23" spans="1:4" ht="39" x14ac:dyDescent="0.25">
      <c r="A23" s="96" t="s">
        <v>120</v>
      </c>
      <c r="B23" s="247" t="e">
        <f>IF(ISBLANK(C13),"",(IF(B21&gt;C22,(B21-C22),C22-B21)))</f>
        <v>#DIV/0!</v>
      </c>
      <c r="C23" s="247"/>
      <c r="D23" s="247"/>
    </row>
    <row r="24" spans="1:4" ht="15" x14ac:dyDescent="0.25">
      <c r="A24" s="125"/>
      <c r="B24" s="126"/>
      <c r="C24" s="126" t="e">
        <f>B23</f>
        <v>#DIV/0!</v>
      </c>
      <c r="D24" s="126"/>
    </row>
    <row r="25" spans="1:4" ht="15" x14ac:dyDescent="0.25">
      <c r="A25" s="30" t="s">
        <v>121</v>
      </c>
      <c r="B25" s="241" t="e">
        <f>IF(ISBLANK(C13),"",(IF(B21&gt;C22,(B10),C10)))</f>
        <v>#DIV/0!</v>
      </c>
      <c r="C25" s="242"/>
      <c r="D25" s="242"/>
    </row>
    <row r="26" spans="1:4" ht="15" x14ac:dyDescent="0.25">
      <c r="A26" s="243"/>
      <c r="B26" s="244"/>
      <c r="C26" s="244"/>
      <c r="D26" s="244"/>
    </row>
    <row r="27" spans="1:4" ht="15" x14ac:dyDescent="0.25">
      <c r="A27" s="80" t="s">
        <v>138</v>
      </c>
      <c r="B27" s="245"/>
      <c r="C27" s="246"/>
      <c r="D27" s="74"/>
    </row>
    <row r="28" spans="1:4" ht="15" x14ac:dyDescent="0.25">
      <c r="A28" s="239" t="s">
        <v>62</v>
      </c>
      <c r="B28" s="240"/>
      <c r="C28" s="240"/>
      <c r="D28" s="240"/>
    </row>
    <row r="29" spans="1:4" ht="15" x14ac:dyDescent="0.25">
      <c r="A29" s="243"/>
      <c r="B29" s="244"/>
      <c r="C29" s="244"/>
      <c r="D29" s="244"/>
    </row>
    <row r="30" spans="1:4" x14ac:dyDescent="0.3">
      <c r="A30" s="243" t="s">
        <v>122</v>
      </c>
      <c r="B30" s="244"/>
      <c r="C30" s="244"/>
      <c r="D30" s="244"/>
    </row>
    <row r="31" spans="1:4" x14ac:dyDescent="0.3">
      <c r="A31" s="235"/>
      <c r="B31" s="237"/>
      <c r="C31" s="238"/>
      <c r="D31" s="238"/>
    </row>
    <row r="32" spans="1:4" x14ac:dyDescent="0.3">
      <c r="A32" s="236"/>
      <c r="B32" s="238"/>
      <c r="C32" s="238"/>
      <c r="D32" s="238"/>
    </row>
    <row r="33" spans="1:4" x14ac:dyDescent="0.3">
      <c r="A33" s="236"/>
      <c r="B33" s="238"/>
      <c r="C33" s="238"/>
      <c r="D33" s="238"/>
    </row>
    <row r="34" spans="1:4" x14ac:dyDescent="0.3">
      <c r="A34" s="236"/>
      <c r="B34" s="238"/>
      <c r="C34" s="238"/>
      <c r="D34" s="238"/>
    </row>
    <row r="35" spans="1:4" x14ac:dyDescent="0.3">
      <c r="A35" s="236"/>
      <c r="B35" s="238"/>
      <c r="C35" s="238"/>
      <c r="D35" s="238"/>
    </row>
    <row r="36" spans="1:4" x14ac:dyDescent="0.3">
      <c r="A36" s="239" t="s">
        <v>65</v>
      </c>
      <c r="B36" s="240"/>
      <c r="C36" s="240"/>
      <c r="D36" s="240"/>
    </row>
  </sheetData>
  <sheetProtection algorithmName="SHA-512" hashValue="4gafo4NaG50xJTNmAHvr/mulBXJTlQM6zzpX3EFEDv6HqXlH8tAlO78AOB9IUszKoQj+vaPAirNasb3Uix1uMA==" saltValue="ZvwWfFRnXtRjxsApOCbDXg==" spinCount="100000" sheet="1" objects="1" scenarios="1"/>
  <mergeCells count="15">
    <mergeCell ref="B23:D23"/>
    <mergeCell ref="A1:D1"/>
    <mergeCell ref="A2:D2"/>
    <mergeCell ref="A3:D3"/>
    <mergeCell ref="B4:D6"/>
    <mergeCell ref="B7:D9"/>
    <mergeCell ref="A30:D30"/>
    <mergeCell ref="A31:A35"/>
    <mergeCell ref="B31:D35"/>
    <mergeCell ref="A36:D36"/>
    <mergeCell ref="B25:D25"/>
    <mergeCell ref="A26:D26"/>
    <mergeCell ref="B27:C27"/>
    <mergeCell ref="A28:D28"/>
    <mergeCell ref="A29:D29"/>
  </mergeCells>
  <pageMargins left="0.1" right="0.1" top="0.5" bottom="0.5" header="0.3" footer="0.3"/>
  <pageSetup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'New Low Income Table'!$K$44:$K$47</xm:f>
          </x14:formula1>
          <xm:sqref>A31:A35</xm:sqref>
        </x14:dataValidation>
        <x14:dataValidation type="list" allowBlank="1" showInputMessage="1" showErrorMessage="1">
          <x14:formula1>
            <xm:f>'New Low Income Table'!$K$41:$K$42</xm:f>
          </x14:formula1>
          <xm:sqref>B27:C27</xm:sqref>
        </x14:dataValidation>
        <x14:dataValidation type="list" allowBlank="1" showInputMessage="1" showErrorMessage="1">
          <x14:formula1>
            <xm:f>'New Low Income Table'!$D$5:$H$5</xm:f>
          </x14:formula1>
          <xm:sqref>B11:C11</xm:sqref>
        </x14:dataValidation>
        <x14:dataValidation type="list" allowBlank="1" showInputMessage="1" showErrorMessage="1">
          <x14:formula1>
            <xm:f>'New Low Income Table'!$K$10:$K$38</xm:f>
          </x14:formula1>
          <xm:sqref>A2:D2</xm:sqref>
        </x14:dataValidation>
        <x14:dataValidation type="list" allowBlank="1" showInputMessage="1" showErrorMessage="1">
          <x14:formula1>
            <xm:f>'New Low Income Table'!$K$1:$K$8</xm:f>
          </x14:formula1>
          <xm:sqref>A1:D1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18"/>
  <sheetViews>
    <sheetView workbookViewId="0">
      <selection activeCell="B18" sqref="B18"/>
    </sheetView>
  </sheetViews>
  <sheetFormatPr defaultRowHeight="14.4" x14ac:dyDescent="0.3"/>
  <cols>
    <col min="2" max="2" width="72.33203125" bestFit="1" customWidth="1"/>
    <col min="3" max="3" width="12" bestFit="1" customWidth="1"/>
  </cols>
  <sheetData>
    <row r="3" spans="2:3" ht="22.5" x14ac:dyDescent="0.25">
      <c r="B3" s="380" t="s">
        <v>183</v>
      </c>
      <c r="C3" s="381"/>
    </row>
    <row r="4" spans="2:3" ht="15.75" x14ac:dyDescent="0.25">
      <c r="B4" s="177"/>
      <c r="C4" s="178" t="s">
        <v>171</v>
      </c>
    </row>
    <row r="5" spans="2:3" ht="15" x14ac:dyDescent="0.25">
      <c r="B5" s="179" t="s">
        <v>172</v>
      </c>
      <c r="C5" s="180">
        <v>1012</v>
      </c>
    </row>
    <row r="6" spans="2:3" ht="15" x14ac:dyDescent="0.25">
      <c r="B6" s="183" t="s">
        <v>173</v>
      </c>
      <c r="C6" s="182">
        <v>83.91</v>
      </c>
    </row>
    <row r="7" spans="2:3" ht="15" x14ac:dyDescent="0.25">
      <c r="B7" s="179" t="s">
        <v>174</v>
      </c>
      <c r="C7" s="180">
        <v>62.74</v>
      </c>
    </row>
    <row r="8" spans="2:3" ht="15" x14ac:dyDescent="0.25">
      <c r="B8" s="183" t="s">
        <v>178</v>
      </c>
      <c r="C8" s="182">
        <v>14.67</v>
      </c>
    </row>
    <row r="9" spans="2:3" ht="15" x14ac:dyDescent="0.25">
      <c r="B9" s="179" t="s">
        <v>175</v>
      </c>
      <c r="C9" s="180">
        <v>50.6</v>
      </c>
    </row>
    <row r="10" spans="2:3" ht="15" x14ac:dyDescent="0.3">
      <c r="B10" s="181" t="s">
        <v>179</v>
      </c>
      <c r="C10" s="182">
        <v>0</v>
      </c>
    </row>
    <row r="11" spans="2:3" ht="15" x14ac:dyDescent="0.25">
      <c r="B11" s="179" t="s">
        <v>176</v>
      </c>
      <c r="C11" s="180">
        <v>50</v>
      </c>
    </row>
    <row r="12" spans="2:3" ht="15.75" x14ac:dyDescent="0.25">
      <c r="B12" s="184" t="s">
        <v>177</v>
      </c>
      <c r="C12" s="185">
        <v>750.07</v>
      </c>
    </row>
    <row r="15" spans="2:3" ht="15" x14ac:dyDescent="0.25">
      <c r="B15" t="s">
        <v>180</v>
      </c>
    </row>
    <row r="18" spans="2:2" ht="15" x14ac:dyDescent="0.25">
      <c r="B18" s="190" t="s">
        <v>182</v>
      </c>
    </row>
  </sheetData>
  <mergeCells count="1">
    <mergeCell ref="B3:C3"/>
  </mergeCells>
  <hyperlinks>
    <hyperlink ref="B10" r:id="rId1" display="https://www.calculator.net/take-home-pay-calculator.html?cannualincome=12144&amp;cpayfrequency=Monthly&amp;cfilestatus=Single&amp;callowance=0&amp;cdeduction=50&amp;cstatetax=5&amp;ccitytax=0&amp;cadditionat1=no&amp;printit=0&amp;x=72&amp;y=18"/>
    <hyperlink ref="B18" r:id="rId2"/>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33"/>
  <sheetViews>
    <sheetView view="pageBreakPreview" topLeftCell="A9" zoomScale="130" zoomScaleNormal="100" zoomScaleSheetLayoutView="130" workbookViewId="0">
      <selection activeCell="C12" sqref="C12"/>
    </sheetView>
  </sheetViews>
  <sheetFormatPr defaultColWidth="9.109375" defaultRowHeight="14.4" x14ac:dyDescent="0.3"/>
  <cols>
    <col min="1" max="1" width="73.33203125" style="29" customWidth="1"/>
    <col min="2" max="3" width="9.6640625" style="29" customWidth="1"/>
    <col min="4" max="4" width="10" style="29" customWidth="1"/>
    <col min="5" max="16384" width="9.109375" style="29"/>
  </cols>
  <sheetData>
    <row r="1" spans="1:4" ht="18.75" customHeight="1" x14ac:dyDescent="0.25">
      <c r="A1" s="248" t="s">
        <v>8</v>
      </c>
      <c r="B1" s="249"/>
      <c r="C1" s="249"/>
      <c r="D1" s="250"/>
    </row>
    <row r="2" spans="1:4" ht="15" x14ac:dyDescent="0.25">
      <c r="A2" s="251" t="s">
        <v>37</v>
      </c>
      <c r="B2" s="252"/>
      <c r="C2" s="252"/>
      <c r="D2" s="253"/>
    </row>
    <row r="3" spans="1:4" ht="15" x14ac:dyDescent="0.25">
      <c r="A3" s="254"/>
      <c r="B3" s="255"/>
      <c r="C3" s="255"/>
      <c r="D3" s="256"/>
    </row>
    <row r="4" spans="1:4" ht="15" x14ac:dyDescent="0.25">
      <c r="A4" s="286" t="s">
        <v>43</v>
      </c>
      <c r="B4" s="287"/>
      <c r="C4" s="287"/>
      <c r="D4" s="288"/>
    </row>
    <row r="5" spans="1:4" ht="15" x14ac:dyDescent="0.25">
      <c r="A5" s="289" t="s">
        <v>44</v>
      </c>
      <c r="B5" s="240"/>
      <c r="C5" s="240"/>
      <c r="D5" s="290"/>
    </row>
    <row r="6" spans="1:4" ht="15" x14ac:dyDescent="0.25">
      <c r="A6" s="291" t="s">
        <v>45</v>
      </c>
      <c r="B6" s="292"/>
      <c r="C6" s="292"/>
      <c r="D6" s="293"/>
    </row>
    <row r="7" spans="1:4" ht="15" x14ac:dyDescent="0.25">
      <c r="A7" s="294" t="s">
        <v>140</v>
      </c>
      <c r="B7" s="295"/>
      <c r="C7" s="295"/>
      <c r="D7" s="296"/>
    </row>
    <row r="8" spans="1:4" ht="15" x14ac:dyDescent="0.25">
      <c r="A8" s="297" t="s">
        <v>47</v>
      </c>
      <c r="B8" s="298"/>
      <c r="C8" s="298"/>
      <c r="D8" s="299"/>
    </row>
    <row r="9" spans="1:4" ht="15" x14ac:dyDescent="0.25">
      <c r="A9" s="300"/>
      <c r="B9" s="301"/>
      <c r="C9" s="301"/>
      <c r="D9" s="302"/>
    </row>
    <row r="10" spans="1:4" ht="15.75" thickBot="1" x14ac:dyDescent="0.3">
      <c r="A10" s="30"/>
      <c r="B10" s="40" t="s">
        <v>48</v>
      </c>
      <c r="C10" s="40" t="s">
        <v>49</v>
      </c>
      <c r="D10" s="40" t="s">
        <v>50</v>
      </c>
    </row>
    <row r="11" spans="1:4" ht="27" customHeight="1" x14ac:dyDescent="0.25">
      <c r="A11" s="31" t="s">
        <v>51</v>
      </c>
      <c r="B11" s="32"/>
      <c r="C11" s="32"/>
      <c r="D11" s="72"/>
    </row>
    <row r="12" spans="1:4" ht="28.5" customHeight="1" x14ac:dyDescent="0.25">
      <c r="A12" s="33" t="s">
        <v>52</v>
      </c>
      <c r="B12" s="104"/>
      <c r="C12" s="105"/>
      <c r="D12" s="34"/>
    </row>
    <row r="13" spans="1:4" ht="28.5" customHeight="1" x14ac:dyDescent="0.25">
      <c r="A13" s="35" t="s">
        <v>53</v>
      </c>
      <c r="B13" s="42"/>
      <c r="C13" s="42"/>
      <c r="D13" s="34"/>
    </row>
    <row r="14" spans="1:4" ht="28.5" customHeight="1" x14ac:dyDescent="0.25">
      <c r="A14" s="33" t="s">
        <v>54</v>
      </c>
      <c r="B14" s="42"/>
      <c r="C14" s="43"/>
      <c r="D14" s="34"/>
    </row>
    <row r="15" spans="1:4" ht="29.25" customHeight="1" x14ac:dyDescent="0.25">
      <c r="A15" s="35" t="s">
        <v>55</v>
      </c>
      <c r="B15" s="103" t="str">
        <f>IF(ISBLANK(B12),"",('Mom''s present home'!B27:D27))</f>
        <v/>
      </c>
      <c r="C15" s="103" t="str">
        <f>IF(ISBLANK(C12),"",('Dad''s present home'!B29))</f>
        <v/>
      </c>
      <c r="D15" s="34"/>
    </row>
    <row r="16" spans="1:4" ht="27" customHeight="1" x14ac:dyDescent="0.25">
      <c r="A16" s="33" t="s">
        <v>56</v>
      </c>
      <c r="B16" s="63" t="str">
        <f>IF(ISBLANK(B12),"",SUM(B12-B13-B14-B15))</f>
        <v/>
      </c>
      <c r="C16" s="63" t="str">
        <f>IF(ISBLANK(C12),"",SUM(C12-C13-C14-C15))</f>
        <v/>
      </c>
      <c r="D16" s="37" t="str">
        <f>IF(ISBLANK(C12),"",SUM(B16:C16))</f>
        <v/>
      </c>
    </row>
    <row r="17" spans="1:4" ht="28.5" customHeight="1" x14ac:dyDescent="0.25">
      <c r="A17" s="35" t="s">
        <v>57</v>
      </c>
      <c r="B17" s="36"/>
      <c r="C17" s="36"/>
      <c r="D17" s="37">
        <f>IF(D11=0,0,VLOOKUP(D16,'08 Guidelines Base Support Tab '!A3:I252,IF(D11&gt;13,13,D11+3)))</f>
        <v>0</v>
      </c>
    </row>
    <row r="18" spans="1:4" ht="28.5" customHeight="1" x14ac:dyDescent="0.25">
      <c r="A18" s="33" t="s">
        <v>58</v>
      </c>
      <c r="B18" s="64" t="str">
        <f>IF(ISBLANK(B12),"",(B16/D16))</f>
        <v/>
      </c>
      <c r="C18" s="64" t="str">
        <f>IF(ISBLANK(C12),"",(C16/D16))</f>
        <v/>
      </c>
      <c r="D18" s="34"/>
    </row>
    <row r="19" spans="1:4" ht="27" customHeight="1" x14ac:dyDescent="0.25">
      <c r="A19" s="35" t="s">
        <v>59</v>
      </c>
      <c r="B19" s="63" t="str">
        <f>IF(ISBLANK(B12),"",(B18*D17))</f>
        <v/>
      </c>
      <c r="C19" s="63" t="str">
        <f>IF(ISBLANK(C12),"",(C18*D17))</f>
        <v/>
      </c>
      <c r="D19" s="34"/>
    </row>
    <row r="20" spans="1:4" ht="57" customHeight="1" thickBot="1" x14ac:dyDescent="0.3">
      <c r="A20" s="33" t="s">
        <v>60</v>
      </c>
      <c r="B20" s="63" t="str">
        <f>IF(OR(AND(D11=1,B16&lt;=750),AND(D11=2,B16&lt;=875),AND(D11=3,B16&lt;=925),AND(D11=4,B16&lt;=975),AND(D11=5,B16&lt;=1000),AND(D11=6,B16&lt;=1050)),VLOOKUP(B16,'New Low Income Table'!$A6:I21,(D11+3)),B19)</f>
        <v/>
      </c>
      <c r="C20" s="63" t="str">
        <f>IF(OR(AND(D11=1,C16&lt;=750),AND(D11=2,C16&lt;=875),AND(D11=3,C16&lt;=925),AND(D11=4,C16&lt;=975),AND(D11=5,C16&lt;=1000),AND(D11=6,C16&lt;=1050)),VLOOKUP(C16,'New Low Income Table'!$A6:I21,(D11+3)),C19)</f>
        <v/>
      </c>
      <c r="D20" s="38"/>
    </row>
    <row r="21" spans="1:4" ht="15" x14ac:dyDescent="0.25">
      <c r="A21" s="303"/>
      <c r="B21" s="304"/>
      <c r="C21" s="304"/>
      <c r="D21" s="304"/>
    </row>
    <row r="22" spans="1:4" ht="15" x14ac:dyDescent="0.25">
      <c r="A22" s="30" t="s">
        <v>61</v>
      </c>
      <c r="B22" s="305" t="s">
        <v>49</v>
      </c>
      <c r="C22" s="306"/>
      <c r="D22" s="39"/>
    </row>
    <row r="23" spans="1:4" ht="15" x14ac:dyDescent="0.25">
      <c r="A23" s="243"/>
      <c r="B23" s="244"/>
      <c r="C23" s="244"/>
      <c r="D23" s="244"/>
    </row>
    <row r="24" spans="1:4" ht="15" x14ac:dyDescent="0.25">
      <c r="A24" s="80" t="s">
        <v>101</v>
      </c>
      <c r="B24" s="245"/>
      <c r="C24" s="246"/>
      <c r="D24" s="74"/>
    </row>
    <row r="25" spans="1:4" ht="15" x14ac:dyDescent="0.25">
      <c r="A25" s="239" t="s">
        <v>62</v>
      </c>
      <c r="B25" s="240"/>
      <c r="C25" s="240"/>
      <c r="D25" s="240"/>
    </row>
    <row r="26" spans="1:4" ht="15" x14ac:dyDescent="0.25">
      <c r="A26" s="243"/>
      <c r="B26" s="244"/>
      <c r="C26" s="244"/>
      <c r="D26" s="244"/>
    </row>
    <row r="27" spans="1:4" ht="15" x14ac:dyDescent="0.25">
      <c r="A27" s="243" t="s">
        <v>63</v>
      </c>
      <c r="B27" s="244"/>
      <c r="C27" s="244"/>
      <c r="D27" s="244"/>
    </row>
    <row r="28" spans="1:4" x14ac:dyDescent="0.3">
      <c r="A28" s="282"/>
      <c r="B28" s="284"/>
      <c r="C28" s="285"/>
      <c r="D28" s="285"/>
    </row>
    <row r="29" spans="1:4" x14ac:dyDescent="0.3">
      <c r="A29" s="283"/>
      <c r="B29" s="285"/>
      <c r="C29" s="285"/>
      <c r="D29" s="285"/>
    </row>
    <row r="30" spans="1:4" x14ac:dyDescent="0.3">
      <c r="A30" s="283"/>
      <c r="B30" s="285"/>
      <c r="C30" s="285"/>
      <c r="D30" s="285"/>
    </row>
    <row r="31" spans="1:4" x14ac:dyDescent="0.3">
      <c r="A31" s="283"/>
      <c r="B31" s="285"/>
      <c r="C31" s="285"/>
      <c r="D31" s="285"/>
    </row>
    <row r="32" spans="1:4" x14ac:dyDescent="0.3">
      <c r="A32" s="243" t="s">
        <v>64</v>
      </c>
      <c r="B32" s="244"/>
      <c r="C32" s="244"/>
      <c r="D32" s="244"/>
    </row>
    <row r="33" spans="1:4" x14ac:dyDescent="0.3">
      <c r="A33" s="243" t="s">
        <v>65</v>
      </c>
      <c r="B33" s="244"/>
      <c r="C33" s="244"/>
      <c r="D33" s="244"/>
    </row>
  </sheetData>
  <sheetProtection algorithmName="SHA-512" hashValue="aCKVWk1OhEnqGY1mkf8uikwq8QWtXpjbfh4VU76MuYZ7wFGisY5K5tHyf1HNwigTvqyHqvjep7bfpVWoRiDZlA==" saltValue="bn2/3UcdzgqcT9+/nWuYXg==" spinCount="100000" sheet="1" objects="1" scenarios="1"/>
  <mergeCells count="20">
    <mergeCell ref="A25:D25"/>
    <mergeCell ref="A26:D26"/>
    <mergeCell ref="A27:D27"/>
    <mergeCell ref="A1:D1"/>
    <mergeCell ref="A33:D33"/>
    <mergeCell ref="A2:D2"/>
    <mergeCell ref="A3:D3"/>
    <mergeCell ref="A4:D4"/>
    <mergeCell ref="A5:D5"/>
    <mergeCell ref="A6:D6"/>
    <mergeCell ref="A32:D32"/>
    <mergeCell ref="A7:D7"/>
    <mergeCell ref="A8:D8"/>
    <mergeCell ref="A9:D9"/>
    <mergeCell ref="A21:D21"/>
    <mergeCell ref="A23:D23"/>
    <mergeCell ref="B22:C22"/>
    <mergeCell ref="B24:C24"/>
    <mergeCell ref="A28:A31"/>
    <mergeCell ref="B28:D31"/>
  </mergeCells>
  <dataValidations count="1">
    <dataValidation type="list" allowBlank="1" showInputMessage="1" showErrorMessage="1" sqref="B22:C22">
      <formula1>$B$10:$C$10</formula1>
    </dataValidation>
  </dataValidations>
  <pageMargins left="0" right="0" top="1.5" bottom="0" header="0.3" footer="0.3"/>
  <pageSetup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'New Low Income Table'!$D$5:$I$5</xm:f>
          </x14:formula1>
          <xm:sqref>D11</xm:sqref>
        </x14:dataValidation>
        <x14:dataValidation type="list" allowBlank="1" showInputMessage="1" showErrorMessage="1">
          <x14:formula1>
            <xm:f>'New Low Income Table'!$K$1:$K$8</xm:f>
          </x14:formula1>
          <xm:sqref>A1:D1</xm:sqref>
        </x14:dataValidation>
        <x14:dataValidation type="list" allowBlank="1" showInputMessage="1" showErrorMessage="1">
          <x14:formula1>
            <xm:f>'New Low Income Table'!$K$10:$K$38</xm:f>
          </x14:formula1>
          <xm:sqref>A2:D2</xm:sqref>
        </x14:dataValidation>
        <x14:dataValidation type="list" allowBlank="1" showInputMessage="1" showErrorMessage="1">
          <x14:formula1>
            <xm:f>'New Low Income Table'!$K$41:$K$42</xm:f>
          </x14:formula1>
          <xm:sqref>B24:C24</xm:sqref>
        </x14:dataValidation>
        <x14:dataValidation type="list" allowBlank="1" showInputMessage="1" showErrorMessage="1">
          <x14:formula1>
            <xm:f>'New Low Income Table'!$K$44:$K$47</xm:f>
          </x14:formula1>
          <xm:sqref>A28:A31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360"/>
  <sheetViews>
    <sheetView topLeftCell="B1" zoomScale="110" zoomScaleNormal="110" workbookViewId="0">
      <pane ySplit="2" topLeftCell="A3" activePane="bottomLeft" state="frozen"/>
      <selection pane="bottomLeft" activeCell="W9" sqref="W9"/>
    </sheetView>
  </sheetViews>
  <sheetFormatPr defaultRowHeight="14.4" x14ac:dyDescent="0.3"/>
  <cols>
    <col min="2" max="2" width="2.33203125" customWidth="1"/>
    <col min="3" max="3" width="9.88671875" customWidth="1"/>
    <col min="10" max="10" width="12.88671875" customWidth="1"/>
    <col min="12" max="12" width="3" customWidth="1"/>
  </cols>
  <sheetData>
    <row r="1" spans="1:19" ht="18.75" x14ac:dyDescent="0.3">
      <c r="A1" s="275" t="s">
        <v>42</v>
      </c>
      <c r="B1" s="276"/>
      <c r="C1" s="277"/>
      <c r="D1" s="278" t="s">
        <v>2</v>
      </c>
      <c r="E1" s="279"/>
      <c r="F1" s="279"/>
      <c r="G1" s="279"/>
      <c r="H1" s="279"/>
      <c r="I1" s="279"/>
      <c r="J1" s="206"/>
      <c r="K1" s="281" t="s">
        <v>42</v>
      </c>
      <c r="L1" s="281"/>
      <c r="M1" s="281"/>
      <c r="N1" s="280" t="s">
        <v>165</v>
      </c>
      <c r="O1" s="280"/>
      <c r="P1" s="280"/>
      <c r="Q1" s="280"/>
      <c r="R1" s="280"/>
      <c r="S1" s="280"/>
    </row>
    <row r="2" spans="1:19" ht="15" x14ac:dyDescent="0.25">
      <c r="A2" s="12"/>
      <c r="B2" s="12"/>
      <c r="C2" s="13"/>
      <c r="D2" s="16">
        <v>1</v>
      </c>
      <c r="E2" s="10">
        <v>2</v>
      </c>
      <c r="F2" s="10">
        <v>3</v>
      </c>
      <c r="G2" s="10">
        <v>4</v>
      </c>
      <c r="H2" s="10">
        <v>5</v>
      </c>
      <c r="I2" s="10">
        <v>6</v>
      </c>
      <c r="J2" s="206"/>
      <c r="K2" s="206"/>
      <c r="L2" s="206"/>
      <c r="M2" s="206"/>
      <c r="N2" s="16">
        <v>1</v>
      </c>
      <c r="O2" s="10">
        <v>2</v>
      </c>
      <c r="P2" s="10">
        <v>3</v>
      </c>
      <c r="Q2" s="10">
        <v>4</v>
      </c>
      <c r="R2" s="10">
        <v>5</v>
      </c>
      <c r="S2" s="10">
        <v>6</v>
      </c>
    </row>
    <row r="3" spans="1:19" s="208" customFormat="1" ht="15" x14ac:dyDescent="0.25">
      <c r="A3" s="12"/>
      <c r="B3" s="12"/>
      <c r="C3" s="13"/>
      <c r="D3" s="16"/>
      <c r="E3" s="10"/>
      <c r="F3" s="10"/>
      <c r="G3" s="10"/>
      <c r="H3" s="10"/>
      <c r="I3" s="10"/>
      <c r="K3" s="155">
        <v>0</v>
      </c>
      <c r="L3" s="195" t="s">
        <v>3</v>
      </c>
      <c r="M3" s="196">
        <v>49</v>
      </c>
      <c r="N3" s="234">
        <v>30</v>
      </c>
      <c r="O3" s="149">
        <v>31</v>
      </c>
      <c r="P3" s="221">
        <v>32</v>
      </c>
      <c r="Q3" s="227">
        <v>33</v>
      </c>
      <c r="R3" s="227">
        <v>34</v>
      </c>
      <c r="S3" s="234">
        <v>35</v>
      </c>
    </row>
    <row r="4" spans="1:19" s="208" customFormat="1" ht="15" x14ac:dyDescent="0.25">
      <c r="A4" s="12"/>
      <c r="B4" s="12"/>
      <c r="C4" s="13"/>
      <c r="D4" s="16"/>
      <c r="E4" s="10"/>
      <c r="F4" s="10"/>
      <c r="G4" s="10"/>
      <c r="H4" s="10"/>
      <c r="I4" s="10"/>
      <c r="K4" s="155">
        <v>50</v>
      </c>
      <c r="L4" s="195" t="s">
        <v>3</v>
      </c>
      <c r="M4" s="196">
        <v>99</v>
      </c>
      <c r="N4" s="234">
        <v>30</v>
      </c>
      <c r="O4" s="149">
        <v>31</v>
      </c>
      <c r="P4" s="221">
        <v>32</v>
      </c>
      <c r="Q4" s="227">
        <v>33</v>
      </c>
      <c r="R4" s="227">
        <v>34</v>
      </c>
      <c r="S4" s="234">
        <v>35</v>
      </c>
    </row>
    <row r="5" spans="1:19" s="208" customFormat="1" ht="15" x14ac:dyDescent="0.25">
      <c r="A5" s="12"/>
      <c r="B5" s="12"/>
      <c r="C5" s="13"/>
      <c r="D5" s="16"/>
      <c r="E5" s="10"/>
      <c r="F5" s="10"/>
      <c r="G5" s="10"/>
      <c r="H5" s="10"/>
      <c r="I5" s="10"/>
      <c r="K5" s="155">
        <v>100</v>
      </c>
      <c r="L5" s="195" t="s">
        <v>3</v>
      </c>
      <c r="M5" s="196">
        <v>149</v>
      </c>
      <c r="N5" s="234">
        <v>30</v>
      </c>
      <c r="O5" s="149">
        <v>31</v>
      </c>
      <c r="P5" s="221">
        <v>32</v>
      </c>
      <c r="Q5" s="227">
        <v>33</v>
      </c>
      <c r="R5" s="227">
        <v>34</v>
      </c>
      <c r="S5" s="234">
        <v>35</v>
      </c>
    </row>
    <row r="6" spans="1:19" s="208" customFormat="1" ht="15" x14ac:dyDescent="0.25">
      <c r="A6" s="12"/>
      <c r="B6" s="12"/>
      <c r="C6" s="13"/>
      <c r="D6" s="16"/>
      <c r="E6" s="10"/>
      <c r="F6" s="10"/>
      <c r="G6" s="10"/>
      <c r="H6" s="10"/>
      <c r="I6" s="10"/>
      <c r="K6" s="155">
        <v>150</v>
      </c>
      <c r="L6" s="195" t="s">
        <v>3</v>
      </c>
      <c r="M6" s="196">
        <v>199</v>
      </c>
      <c r="N6" s="234">
        <v>30</v>
      </c>
      <c r="O6" s="149">
        <v>31</v>
      </c>
      <c r="P6" s="221">
        <v>32</v>
      </c>
      <c r="Q6" s="227">
        <v>33</v>
      </c>
      <c r="R6" s="227">
        <v>34</v>
      </c>
      <c r="S6" s="234">
        <v>35</v>
      </c>
    </row>
    <row r="7" spans="1:19" s="208" customFormat="1" ht="15" x14ac:dyDescent="0.25">
      <c r="A7" s="12"/>
      <c r="B7" s="12"/>
      <c r="C7" s="13"/>
      <c r="D7" s="16"/>
      <c r="E7" s="10"/>
      <c r="F7" s="10"/>
      <c r="G7" s="10"/>
      <c r="H7" s="10"/>
      <c r="I7" s="10"/>
      <c r="K7" s="155">
        <v>200</v>
      </c>
      <c r="L7" s="195" t="s">
        <v>3</v>
      </c>
      <c r="M7" s="196">
        <v>249</v>
      </c>
      <c r="N7" s="234">
        <v>30</v>
      </c>
      <c r="O7" s="149">
        <v>31</v>
      </c>
      <c r="P7" s="221">
        <v>32</v>
      </c>
      <c r="Q7" s="227">
        <v>33</v>
      </c>
      <c r="R7" s="227">
        <v>34</v>
      </c>
      <c r="S7" s="234">
        <v>35</v>
      </c>
    </row>
    <row r="8" spans="1:19" s="208" customFormat="1" ht="15" x14ac:dyDescent="0.25">
      <c r="A8" s="12"/>
      <c r="B8" s="12"/>
      <c r="C8" s="13"/>
      <c r="D8" s="16"/>
      <c r="E8" s="10"/>
      <c r="F8" s="10"/>
      <c r="G8" s="10"/>
      <c r="H8" s="10"/>
      <c r="I8" s="10"/>
      <c r="K8" s="155">
        <v>250</v>
      </c>
      <c r="L8" s="195" t="s">
        <v>3</v>
      </c>
      <c r="M8" s="196">
        <v>299</v>
      </c>
      <c r="N8" s="234">
        <v>30</v>
      </c>
      <c r="O8" s="149">
        <v>31</v>
      </c>
      <c r="P8" s="221">
        <v>32</v>
      </c>
      <c r="Q8" s="227">
        <v>33</v>
      </c>
      <c r="R8" s="227">
        <v>34</v>
      </c>
      <c r="S8" s="234">
        <v>35</v>
      </c>
    </row>
    <row r="9" spans="1:19" s="208" customFormat="1" ht="15" x14ac:dyDescent="0.25">
      <c r="A9" s="12"/>
      <c r="B9" s="12"/>
      <c r="C9" s="13"/>
      <c r="D9" s="16"/>
      <c r="E9" s="10"/>
      <c r="F9" s="10"/>
      <c r="G9" s="10"/>
      <c r="H9" s="10"/>
      <c r="I9" s="10"/>
      <c r="K9" s="155">
        <v>300</v>
      </c>
      <c r="L9" s="195" t="s">
        <v>3</v>
      </c>
      <c r="M9" s="196">
        <v>349</v>
      </c>
      <c r="N9" s="234">
        <v>30</v>
      </c>
      <c r="O9" s="149">
        <v>31</v>
      </c>
      <c r="P9" s="221">
        <v>32</v>
      </c>
      <c r="Q9" s="227">
        <v>33</v>
      </c>
      <c r="R9" s="227">
        <v>34</v>
      </c>
      <c r="S9" s="234">
        <v>35</v>
      </c>
    </row>
    <row r="10" spans="1:19" s="208" customFormat="1" ht="15" x14ac:dyDescent="0.25">
      <c r="A10" s="12"/>
      <c r="B10" s="12"/>
      <c r="C10" s="13"/>
      <c r="D10" s="16"/>
      <c r="E10" s="10"/>
      <c r="F10" s="10"/>
      <c r="G10" s="10"/>
      <c r="H10" s="10"/>
      <c r="I10" s="10"/>
      <c r="K10" s="155">
        <v>350</v>
      </c>
      <c r="L10" s="195" t="s">
        <v>3</v>
      </c>
      <c r="M10" s="196">
        <v>399</v>
      </c>
      <c r="N10" s="234">
        <v>30</v>
      </c>
      <c r="O10" s="149">
        <v>31</v>
      </c>
      <c r="P10" s="221">
        <v>32</v>
      </c>
      <c r="Q10" s="227">
        <v>33</v>
      </c>
      <c r="R10" s="227">
        <v>34</v>
      </c>
      <c r="S10" s="234">
        <v>35</v>
      </c>
    </row>
    <row r="11" spans="1:19" s="208" customFormat="1" ht="15" x14ac:dyDescent="0.25">
      <c r="A11" s="12"/>
      <c r="B11" s="12"/>
      <c r="C11" s="13"/>
      <c r="D11" s="16"/>
      <c r="E11" s="10"/>
      <c r="F11" s="10"/>
      <c r="G11" s="10"/>
      <c r="H11" s="10"/>
      <c r="I11" s="10"/>
      <c r="K11" s="155">
        <v>400</v>
      </c>
      <c r="L11" s="195" t="s">
        <v>3</v>
      </c>
      <c r="M11" s="196">
        <v>449</v>
      </c>
      <c r="N11" s="234">
        <v>30</v>
      </c>
      <c r="O11" s="149">
        <v>31</v>
      </c>
      <c r="P11" s="221">
        <v>32</v>
      </c>
      <c r="Q11" s="227">
        <v>33</v>
      </c>
      <c r="R11" s="227">
        <v>34</v>
      </c>
      <c r="S11" s="234">
        <v>35</v>
      </c>
    </row>
    <row r="12" spans="1:19" s="208" customFormat="1" ht="15" x14ac:dyDescent="0.25">
      <c r="A12" s="12"/>
      <c r="B12" s="12"/>
      <c r="C12" s="13"/>
      <c r="D12" s="16"/>
      <c r="E12" s="10"/>
      <c r="F12" s="10"/>
      <c r="G12" s="10"/>
      <c r="H12" s="10"/>
      <c r="I12" s="10"/>
      <c r="K12" s="155">
        <v>450</v>
      </c>
      <c r="L12" s="195" t="s">
        <v>3</v>
      </c>
      <c r="M12" s="196">
        <v>499</v>
      </c>
      <c r="N12" s="234">
        <v>30</v>
      </c>
      <c r="O12" s="149">
        <v>31</v>
      </c>
      <c r="P12" s="221">
        <v>32</v>
      </c>
      <c r="Q12" s="227">
        <v>33</v>
      </c>
      <c r="R12" s="227">
        <v>34</v>
      </c>
      <c r="S12" s="234">
        <v>35</v>
      </c>
    </row>
    <row r="13" spans="1:19" s="208" customFormat="1" ht="15" x14ac:dyDescent="0.25">
      <c r="A13" s="12"/>
      <c r="B13" s="12"/>
      <c r="C13" s="13"/>
      <c r="D13" s="16"/>
      <c r="E13" s="10"/>
      <c r="F13" s="10"/>
      <c r="G13" s="10"/>
      <c r="H13" s="10"/>
      <c r="I13" s="10"/>
      <c r="K13" s="155">
        <v>500</v>
      </c>
      <c r="L13" s="195" t="s">
        <v>3</v>
      </c>
      <c r="M13" s="196">
        <v>549</v>
      </c>
      <c r="N13" s="234">
        <v>30</v>
      </c>
      <c r="O13" s="149">
        <v>31</v>
      </c>
      <c r="P13" s="221">
        <v>32</v>
      </c>
      <c r="Q13" s="227">
        <v>33</v>
      </c>
      <c r="R13" s="227">
        <v>34</v>
      </c>
      <c r="S13" s="234">
        <v>35</v>
      </c>
    </row>
    <row r="14" spans="1:19" s="208" customFormat="1" ht="15" x14ac:dyDescent="0.25">
      <c r="A14" s="12"/>
      <c r="B14" s="12"/>
      <c r="C14" s="13"/>
      <c r="D14" s="16"/>
      <c r="E14" s="10"/>
      <c r="F14" s="10"/>
      <c r="G14" s="10"/>
      <c r="H14" s="10"/>
      <c r="I14" s="10"/>
      <c r="K14" s="155">
        <v>550</v>
      </c>
      <c r="L14" s="195" t="s">
        <v>3</v>
      </c>
      <c r="M14" s="196">
        <v>599</v>
      </c>
      <c r="N14" s="234">
        <v>30</v>
      </c>
      <c r="O14" s="149">
        <v>31</v>
      </c>
      <c r="P14" s="221">
        <v>32</v>
      </c>
      <c r="Q14" s="227">
        <v>33</v>
      </c>
      <c r="R14" s="227">
        <v>34</v>
      </c>
      <c r="S14" s="234">
        <v>35</v>
      </c>
    </row>
    <row r="15" spans="1:19" ht="15" x14ac:dyDescent="0.25">
      <c r="A15" s="12"/>
      <c r="B15" s="12"/>
      <c r="C15" s="13"/>
      <c r="D15" s="16"/>
      <c r="E15" s="10"/>
      <c r="F15" s="10"/>
      <c r="G15" s="10"/>
      <c r="H15" s="10"/>
      <c r="I15" s="10"/>
      <c r="J15" s="206"/>
      <c r="K15" s="155">
        <v>600</v>
      </c>
      <c r="L15" s="195" t="s">
        <v>3</v>
      </c>
      <c r="M15" s="196">
        <v>650</v>
      </c>
      <c r="N15" s="234">
        <v>30</v>
      </c>
      <c r="O15" s="149">
        <v>31</v>
      </c>
      <c r="P15" s="149">
        <v>32</v>
      </c>
      <c r="Q15" s="225">
        <v>33</v>
      </c>
      <c r="R15" s="225">
        <v>34</v>
      </c>
      <c r="S15" s="234">
        <v>35</v>
      </c>
    </row>
    <row r="16" spans="1:19" s="208" customFormat="1" ht="15" x14ac:dyDescent="0.25">
      <c r="A16" s="12"/>
      <c r="B16" s="12"/>
      <c r="C16" s="13"/>
      <c r="D16" s="16"/>
      <c r="E16" s="10"/>
      <c r="F16" s="10"/>
      <c r="G16" s="10"/>
      <c r="H16" s="10"/>
      <c r="I16" s="10"/>
      <c r="K16" s="155">
        <v>651</v>
      </c>
      <c r="L16" s="195" t="s">
        <v>3</v>
      </c>
      <c r="M16" s="196">
        <v>675</v>
      </c>
      <c r="N16" s="234">
        <v>30</v>
      </c>
      <c r="O16" s="149">
        <v>31</v>
      </c>
      <c r="P16" s="149">
        <v>32</v>
      </c>
      <c r="Q16" s="225">
        <v>33</v>
      </c>
      <c r="R16" s="225">
        <v>34</v>
      </c>
      <c r="S16" s="234">
        <v>35</v>
      </c>
    </row>
    <row r="17" spans="1:19" s="208" customFormat="1" ht="15" x14ac:dyDescent="0.25">
      <c r="A17" s="12"/>
      <c r="B17" s="12"/>
      <c r="C17" s="13"/>
      <c r="D17" s="16"/>
      <c r="E17" s="10"/>
      <c r="F17" s="10"/>
      <c r="G17" s="10"/>
      <c r="H17" s="10"/>
      <c r="I17" s="10"/>
      <c r="K17" s="155">
        <v>676</v>
      </c>
      <c r="L17" s="195" t="s">
        <v>3</v>
      </c>
      <c r="M17" s="196">
        <v>700</v>
      </c>
      <c r="N17" s="234">
        <v>30</v>
      </c>
      <c r="O17" s="149">
        <v>31</v>
      </c>
      <c r="P17" s="149">
        <v>32</v>
      </c>
      <c r="Q17" s="228">
        <v>33</v>
      </c>
      <c r="R17" s="228">
        <v>34</v>
      </c>
      <c r="S17" s="234">
        <v>35</v>
      </c>
    </row>
    <row r="18" spans="1:19" s="208" customFormat="1" ht="15" x14ac:dyDescent="0.25">
      <c r="A18" s="12"/>
      <c r="B18" s="12"/>
      <c r="C18" s="13"/>
      <c r="D18" s="16"/>
      <c r="E18" s="10"/>
      <c r="F18" s="10"/>
      <c r="G18" s="10"/>
      <c r="H18" s="10"/>
      <c r="I18" s="10"/>
      <c r="K18" s="155">
        <v>701</v>
      </c>
      <c r="L18" s="195" t="s">
        <v>3</v>
      </c>
      <c r="M18" s="196">
        <v>725</v>
      </c>
      <c r="N18" s="234">
        <v>30</v>
      </c>
      <c r="O18" s="149">
        <v>31</v>
      </c>
      <c r="P18" s="149">
        <v>32</v>
      </c>
      <c r="Q18" s="225">
        <v>33</v>
      </c>
      <c r="R18" s="225">
        <v>34</v>
      </c>
      <c r="S18" s="234">
        <v>35</v>
      </c>
    </row>
    <row r="19" spans="1:19" ht="15" x14ac:dyDescent="0.25">
      <c r="A19" s="142">
        <v>726</v>
      </c>
      <c r="B19" s="142" t="s">
        <v>3</v>
      </c>
      <c r="C19" s="143">
        <v>750</v>
      </c>
      <c r="D19" s="144">
        <v>138</v>
      </c>
      <c r="E19" s="145">
        <v>245</v>
      </c>
      <c r="F19" s="145">
        <v>286</v>
      </c>
      <c r="G19" s="145">
        <v>319</v>
      </c>
      <c r="H19" s="145">
        <v>351</v>
      </c>
      <c r="I19" s="145">
        <v>382</v>
      </c>
      <c r="J19" s="206"/>
      <c r="K19" s="142">
        <v>726</v>
      </c>
      <c r="L19" s="195" t="s">
        <v>3</v>
      </c>
      <c r="M19" s="143">
        <v>750</v>
      </c>
      <c r="N19" s="234">
        <v>30</v>
      </c>
      <c r="O19" s="149">
        <v>31</v>
      </c>
      <c r="P19" s="149">
        <v>32</v>
      </c>
      <c r="Q19" s="225">
        <v>33</v>
      </c>
      <c r="R19" s="225">
        <v>34</v>
      </c>
      <c r="S19" s="234">
        <v>35</v>
      </c>
    </row>
    <row r="20" spans="1:19" ht="15" x14ac:dyDescent="0.25">
      <c r="A20" s="142">
        <v>751</v>
      </c>
      <c r="B20" s="142" t="s">
        <v>3</v>
      </c>
      <c r="C20" s="143">
        <v>775</v>
      </c>
      <c r="D20" s="144">
        <v>141</v>
      </c>
      <c r="E20" s="145">
        <v>252</v>
      </c>
      <c r="F20" s="145">
        <v>294</v>
      </c>
      <c r="G20" s="145">
        <v>328</v>
      </c>
      <c r="H20" s="145">
        <v>360</v>
      </c>
      <c r="I20" s="145">
        <v>392</v>
      </c>
      <c r="J20" s="217"/>
      <c r="K20" s="142">
        <v>751</v>
      </c>
      <c r="L20" s="195" t="s">
        <v>3</v>
      </c>
      <c r="M20" s="143">
        <v>775</v>
      </c>
      <c r="N20" s="234">
        <v>50</v>
      </c>
      <c r="O20" s="149">
        <v>51</v>
      </c>
      <c r="P20" s="149">
        <v>52</v>
      </c>
      <c r="Q20" s="225">
        <v>53</v>
      </c>
      <c r="R20" s="225">
        <v>54</v>
      </c>
      <c r="S20" s="234">
        <v>55</v>
      </c>
    </row>
    <row r="21" spans="1:19" ht="15" x14ac:dyDescent="0.25">
      <c r="A21" s="142">
        <v>776</v>
      </c>
      <c r="B21" s="142" t="s">
        <v>3</v>
      </c>
      <c r="C21" s="143">
        <v>800</v>
      </c>
      <c r="D21" s="144">
        <v>146</v>
      </c>
      <c r="E21" s="145">
        <v>259</v>
      </c>
      <c r="F21" s="145">
        <v>301</v>
      </c>
      <c r="G21" s="145">
        <v>336</v>
      </c>
      <c r="H21" s="145">
        <v>370</v>
      </c>
      <c r="I21" s="145">
        <v>402</v>
      </c>
      <c r="J21" s="217"/>
      <c r="K21" s="142">
        <v>776</v>
      </c>
      <c r="L21" s="195" t="s">
        <v>3</v>
      </c>
      <c r="M21" s="143">
        <v>800</v>
      </c>
      <c r="N21" s="234">
        <v>50</v>
      </c>
      <c r="O21" s="149">
        <v>51</v>
      </c>
      <c r="P21" s="149">
        <v>52</v>
      </c>
      <c r="Q21" s="226">
        <v>53</v>
      </c>
      <c r="R21" s="226">
        <v>54</v>
      </c>
      <c r="S21" s="234">
        <v>55</v>
      </c>
    </row>
    <row r="22" spans="1:19" ht="15" x14ac:dyDescent="0.25">
      <c r="A22" s="142">
        <v>801</v>
      </c>
      <c r="B22" s="142" t="s">
        <v>3</v>
      </c>
      <c r="C22" s="143">
        <v>825</v>
      </c>
      <c r="D22" s="144">
        <v>151</v>
      </c>
      <c r="E22" s="145">
        <v>265</v>
      </c>
      <c r="F22" s="145">
        <v>309</v>
      </c>
      <c r="G22" s="145">
        <v>345</v>
      </c>
      <c r="H22" s="145">
        <v>379</v>
      </c>
      <c r="I22" s="145">
        <v>412</v>
      </c>
      <c r="J22" s="217"/>
      <c r="K22" s="142">
        <v>801</v>
      </c>
      <c r="L22" s="195" t="s">
        <v>3</v>
      </c>
      <c r="M22" s="143">
        <v>825</v>
      </c>
      <c r="N22" s="234">
        <v>50</v>
      </c>
      <c r="O22" s="149">
        <v>51</v>
      </c>
      <c r="P22" s="149">
        <v>52</v>
      </c>
      <c r="Q22" s="226">
        <v>53</v>
      </c>
      <c r="R22" s="226">
        <v>54</v>
      </c>
      <c r="S22" s="234">
        <v>55</v>
      </c>
    </row>
    <row r="23" spans="1:19" ht="15" x14ac:dyDescent="0.25">
      <c r="A23" s="142">
        <v>826</v>
      </c>
      <c r="B23" s="142" t="s">
        <v>3</v>
      </c>
      <c r="C23" s="143">
        <v>850</v>
      </c>
      <c r="D23" s="144">
        <v>155</v>
      </c>
      <c r="E23" s="145">
        <v>272</v>
      </c>
      <c r="F23" s="145">
        <v>317</v>
      </c>
      <c r="G23" s="145">
        <v>353</v>
      </c>
      <c r="H23" s="145">
        <v>389</v>
      </c>
      <c r="I23" s="145">
        <v>423</v>
      </c>
      <c r="J23" s="217"/>
      <c r="K23" s="142">
        <v>826</v>
      </c>
      <c r="L23" s="195" t="s">
        <v>3</v>
      </c>
      <c r="M23" s="143">
        <v>850</v>
      </c>
      <c r="N23" s="234">
        <v>50</v>
      </c>
      <c r="O23" s="149">
        <v>51</v>
      </c>
      <c r="P23" s="149">
        <v>52</v>
      </c>
      <c r="Q23" s="226">
        <v>53</v>
      </c>
      <c r="R23" s="226">
        <v>54</v>
      </c>
      <c r="S23" s="234">
        <v>55</v>
      </c>
    </row>
    <row r="24" spans="1:19" ht="15" x14ac:dyDescent="0.25">
      <c r="A24" s="142">
        <v>851</v>
      </c>
      <c r="B24" s="142" t="s">
        <v>3</v>
      </c>
      <c r="C24" s="143">
        <v>875</v>
      </c>
      <c r="D24" s="144">
        <v>160</v>
      </c>
      <c r="E24" s="145">
        <v>279</v>
      </c>
      <c r="F24" s="145">
        <v>324</v>
      </c>
      <c r="G24" s="145">
        <v>362</v>
      </c>
      <c r="H24" s="145">
        <v>398</v>
      </c>
      <c r="I24" s="145">
        <v>433</v>
      </c>
      <c r="J24" s="217"/>
      <c r="K24" s="142">
        <v>851</v>
      </c>
      <c r="L24" s="195" t="s">
        <v>3</v>
      </c>
      <c r="M24" s="143">
        <v>875</v>
      </c>
      <c r="N24" s="234">
        <v>50</v>
      </c>
      <c r="O24" s="149">
        <v>51</v>
      </c>
      <c r="P24" s="149">
        <v>52</v>
      </c>
      <c r="Q24" s="226">
        <v>53</v>
      </c>
      <c r="R24" s="226">
        <v>54</v>
      </c>
      <c r="S24" s="234">
        <v>55</v>
      </c>
    </row>
    <row r="25" spans="1:19" ht="15" x14ac:dyDescent="0.25">
      <c r="A25" s="142">
        <v>876</v>
      </c>
      <c r="B25" s="142" t="s">
        <v>3</v>
      </c>
      <c r="C25" s="143">
        <v>900</v>
      </c>
      <c r="D25" s="144">
        <v>165</v>
      </c>
      <c r="E25" s="145">
        <v>285</v>
      </c>
      <c r="F25" s="145">
        <v>332</v>
      </c>
      <c r="G25" s="145">
        <v>370</v>
      </c>
      <c r="H25" s="145">
        <v>407</v>
      </c>
      <c r="I25" s="145">
        <v>443</v>
      </c>
      <c r="J25" s="217"/>
      <c r="K25" s="142">
        <v>876</v>
      </c>
      <c r="L25" s="195" t="s">
        <v>3</v>
      </c>
      <c r="M25" s="143">
        <v>900</v>
      </c>
      <c r="N25" s="234">
        <v>50</v>
      </c>
      <c r="O25" s="149">
        <v>51</v>
      </c>
      <c r="P25" s="149">
        <v>52</v>
      </c>
      <c r="Q25" s="226">
        <v>53</v>
      </c>
      <c r="R25" s="226">
        <v>54</v>
      </c>
      <c r="S25" s="234">
        <v>55</v>
      </c>
    </row>
    <row r="26" spans="1:19" ht="15" x14ac:dyDescent="0.25">
      <c r="A26" s="142">
        <v>901</v>
      </c>
      <c r="B26" s="142" t="s">
        <v>3</v>
      </c>
      <c r="C26" s="143">
        <v>925</v>
      </c>
      <c r="D26" s="144">
        <v>169</v>
      </c>
      <c r="E26" s="145">
        <v>292</v>
      </c>
      <c r="F26" s="145">
        <v>340</v>
      </c>
      <c r="G26" s="145">
        <v>379</v>
      </c>
      <c r="H26" s="145">
        <v>417</v>
      </c>
      <c r="I26" s="145">
        <v>453</v>
      </c>
      <c r="J26" s="217"/>
      <c r="K26" s="142">
        <v>901</v>
      </c>
      <c r="L26" s="195" t="s">
        <v>3</v>
      </c>
      <c r="M26" s="143">
        <v>925</v>
      </c>
      <c r="N26" s="234">
        <v>50</v>
      </c>
      <c r="O26" s="149">
        <v>51</v>
      </c>
      <c r="P26" s="149">
        <v>52</v>
      </c>
      <c r="Q26" s="226">
        <v>53</v>
      </c>
      <c r="R26" s="226">
        <v>54</v>
      </c>
      <c r="S26" s="234">
        <v>55</v>
      </c>
    </row>
    <row r="27" spans="1:19" ht="15" x14ac:dyDescent="0.25">
      <c r="A27" s="142">
        <v>926</v>
      </c>
      <c r="B27" s="142" t="s">
        <v>3</v>
      </c>
      <c r="C27" s="143">
        <v>950</v>
      </c>
      <c r="D27" s="144">
        <v>174</v>
      </c>
      <c r="E27" s="145">
        <v>299</v>
      </c>
      <c r="F27" s="145">
        <v>348</v>
      </c>
      <c r="G27" s="145">
        <v>387</v>
      </c>
      <c r="H27" s="145">
        <v>426</v>
      </c>
      <c r="I27" s="145">
        <v>464</v>
      </c>
      <c r="J27" s="217"/>
      <c r="K27" s="142">
        <v>926</v>
      </c>
      <c r="L27" s="195" t="s">
        <v>3</v>
      </c>
      <c r="M27" s="143">
        <v>950</v>
      </c>
      <c r="N27" s="234">
        <v>50</v>
      </c>
      <c r="O27" s="149">
        <v>51</v>
      </c>
      <c r="P27" s="149">
        <v>52</v>
      </c>
      <c r="Q27" s="226">
        <v>53</v>
      </c>
      <c r="R27" s="226">
        <v>54</v>
      </c>
      <c r="S27" s="234">
        <v>55</v>
      </c>
    </row>
    <row r="28" spans="1:19" ht="15" x14ac:dyDescent="0.25">
      <c r="A28" s="142">
        <v>951</v>
      </c>
      <c r="B28" s="142" t="s">
        <v>3</v>
      </c>
      <c r="C28" s="143">
        <v>975</v>
      </c>
      <c r="D28" s="144">
        <v>179</v>
      </c>
      <c r="E28" s="145">
        <v>305</v>
      </c>
      <c r="F28" s="145">
        <v>355</v>
      </c>
      <c r="G28" s="145">
        <v>396</v>
      </c>
      <c r="H28" s="145">
        <v>436</v>
      </c>
      <c r="I28" s="145">
        <v>474</v>
      </c>
      <c r="J28" s="217"/>
      <c r="K28" s="142">
        <v>951</v>
      </c>
      <c r="L28" s="195" t="s">
        <v>3</v>
      </c>
      <c r="M28" s="143">
        <v>975</v>
      </c>
      <c r="N28" s="234">
        <v>50</v>
      </c>
      <c r="O28" s="149">
        <v>51</v>
      </c>
      <c r="P28" s="149">
        <v>52</v>
      </c>
      <c r="Q28" s="226">
        <v>53</v>
      </c>
      <c r="R28" s="226">
        <v>54</v>
      </c>
      <c r="S28" s="234">
        <v>55</v>
      </c>
    </row>
    <row r="29" spans="1:19" ht="15" x14ac:dyDescent="0.25">
      <c r="A29" s="142">
        <v>976</v>
      </c>
      <c r="B29" s="142" t="s">
        <v>3</v>
      </c>
      <c r="C29" s="143">
        <v>1000</v>
      </c>
      <c r="D29" s="144">
        <v>183</v>
      </c>
      <c r="E29" s="145">
        <v>312</v>
      </c>
      <c r="F29" s="145">
        <v>363</v>
      </c>
      <c r="G29" s="145">
        <v>405</v>
      </c>
      <c r="H29" s="145">
        <v>445</v>
      </c>
      <c r="I29" s="145">
        <v>484</v>
      </c>
      <c r="J29" s="217"/>
      <c r="K29" s="142">
        <v>976</v>
      </c>
      <c r="L29" s="195" t="s">
        <v>3</v>
      </c>
      <c r="M29" s="143">
        <v>1000</v>
      </c>
      <c r="N29" s="234">
        <v>50</v>
      </c>
      <c r="O29" s="149">
        <v>51</v>
      </c>
      <c r="P29" s="149">
        <v>52</v>
      </c>
      <c r="Q29" s="226">
        <v>53</v>
      </c>
      <c r="R29" s="226">
        <v>54</v>
      </c>
      <c r="S29" s="234">
        <v>55</v>
      </c>
    </row>
    <row r="30" spans="1:19" ht="15" x14ac:dyDescent="0.25">
      <c r="A30" s="142">
        <v>1001</v>
      </c>
      <c r="B30" s="142" t="s">
        <v>3</v>
      </c>
      <c r="C30" s="143">
        <v>1042</v>
      </c>
      <c r="D30" s="144">
        <v>183</v>
      </c>
      <c r="E30" s="145">
        <v>312</v>
      </c>
      <c r="F30" s="145">
        <v>363</v>
      </c>
      <c r="G30" s="145">
        <v>405</v>
      </c>
      <c r="H30" s="145">
        <v>445</v>
      </c>
      <c r="I30" s="145">
        <v>484</v>
      </c>
      <c r="J30" s="217"/>
      <c r="K30" s="142">
        <v>1001</v>
      </c>
      <c r="L30" s="195" t="s">
        <v>3</v>
      </c>
      <c r="M30" s="143">
        <v>1010</v>
      </c>
      <c r="N30" s="234">
        <v>50</v>
      </c>
      <c r="O30" s="149">
        <v>51</v>
      </c>
      <c r="P30" s="149">
        <v>52</v>
      </c>
      <c r="Q30" s="226">
        <v>53</v>
      </c>
      <c r="R30" s="226">
        <v>54</v>
      </c>
      <c r="S30" s="234">
        <v>55</v>
      </c>
    </row>
    <row r="31" spans="1:19" ht="15" x14ac:dyDescent="0.25">
      <c r="A31" s="142">
        <v>1043</v>
      </c>
      <c r="B31" s="142" t="s">
        <v>3</v>
      </c>
      <c r="C31" s="143">
        <v>1050</v>
      </c>
      <c r="D31" s="144">
        <v>183</v>
      </c>
      <c r="E31" s="145">
        <v>312</v>
      </c>
      <c r="F31" s="145">
        <v>363</v>
      </c>
      <c r="G31" s="145">
        <v>405</v>
      </c>
      <c r="H31" s="145">
        <v>445</v>
      </c>
      <c r="I31" s="145">
        <v>484</v>
      </c>
      <c r="J31" s="217"/>
      <c r="K31" s="219">
        <v>1011</v>
      </c>
      <c r="L31" s="195" t="s">
        <v>3</v>
      </c>
      <c r="M31" s="220">
        <v>1020</v>
      </c>
      <c r="N31" s="234">
        <v>50</v>
      </c>
      <c r="O31" s="149">
        <v>51</v>
      </c>
      <c r="P31" s="149">
        <v>52</v>
      </c>
      <c r="Q31" s="226">
        <v>53</v>
      </c>
      <c r="R31" s="226">
        <v>54</v>
      </c>
      <c r="S31" s="234">
        <v>55</v>
      </c>
    </row>
    <row r="32" spans="1:19" ht="15" x14ac:dyDescent="0.25">
      <c r="A32" s="142">
        <v>1051</v>
      </c>
      <c r="B32" s="142" t="s">
        <v>3</v>
      </c>
      <c r="C32" s="143">
        <v>1060</v>
      </c>
      <c r="D32" s="157">
        <v>201</v>
      </c>
      <c r="E32" s="157">
        <v>335</v>
      </c>
      <c r="F32" s="157">
        <v>390</v>
      </c>
      <c r="G32" s="157">
        <v>435</v>
      </c>
      <c r="H32" s="157">
        <v>478</v>
      </c>
      <c r="I32" s="157">
        <v>520</v>
      </c>
      <c r="J32" s="217"/>
      <c r="K32" s="219">
        <v>1021</v>
      </c>
      <c r="L32" s="195" t="s">
        <v>3</v>
      </c>
      <c r="M32" s="220">
        <v>1030</v>
      </c>
      <c r="N32" s="234">
        <v>50</v>
      </c>
      <c r="O32" s="149">
        <v>51</v>
      </c>
      <c r="P32" s="149">
        <v>52</v>
      </c>
      <c r="Q32" s="226">
        <v>53</v>
      </c>
      <c r="R32" s="226">
        <v>54</v>
      </c>
      <c r="S32" s="234">
        <v>55</v>
      </c>
    </row>
    <row r="33" spans="1:25" ht="15" x14ac:dyDescent="0.25">
      <c r="A33" s="142">
        <v>1061</v>
      </c>
      <c r="B33" s="142" t="s">
        <v>3</v>
      </c>
      <c r="C33" s="143">
        <v>1070</v>
      </c>
      <c r="D33" s="144">
        <v>201</v>
      </c>
      <c r="E33" s="145">
        <v>335</v>
      </c>
      <c r="F33" s="145">
        <v>390</v>
      </c>
      <c r="G33" s="145">
        <v>435</v>
      </c>
      <c r="H33" s="145">
        <v>478</v>
      </c>
      <c r="I33" s="145">
        <v>520</v>
      </c>
      <c r="J33" s="217"/>
      <c r="K33" s="219">
        <v>1031</v>
      </c>
      <c r="L33" s="195" t="s">
        <v>3</v>
      </c>
      <c r="M33" s="220">
        <v>1040</v>
      </c>
      <c r="N33" s="234">
        <v>50</v>
      </c>
      <c r="O33" s="149">
        <v>51</v>
      </c>
      <c r="P33" s="149">
        <v>52</v>
      </c>
      <c r="Q33" s="226">
        <v>53</v>
      </c>
      <c r="R33" s="226">
        <v>54</v>
      </c>
      <c r="S33" s="234">
        <v>55</v>
      </c>
    </row>
    <row r="34" spans="1:25" ht="15" x14ac:dyDescent="0.25">
      <c r="A34" s="142">
        <v>1071</v>
      </c>
      <c r="B34" s="142" t="s">
        <v>3</v>
      </c>
      <c r="C34" s="143">
        <v>1080</v>
      </c>
      <c r="D34" s="144">
        <v>201</v>
      </c>
      <c r="E34" s="145">
        <v>335</v>
      </c>
      <c r="F34" s="145">
        <v>390</v>
      </c>
      <c r="G34" s="145">
        <v>435</v>
      </c>
      <c r="H34" s="145">
        <v>478</v>
      </c>
      <c r="I34" s="145">
        <v>520</v>
      </c>
      <c r="J34" s="217"/>
      <c r="K34" s="142">
        <v>1041</v>
      </c>
      <c r="L34" s="195" t="s">
        <v>3</v>
      </c>
      <c r="M34" s="143">
        <v>1050</v>
      </c>
      <c r="N34" s="234">
        <v>50</v>
      </c>
      <c r="O34" s="149">
        <v>51</v>
      </c>
      <c r="P34" s="149">
        <v>52</v>
      </c>
      <c r="Q34" s="226">
        <v>53</v>
      </c>
      <c r="R34" s="226">
        <v>54</v>
      </c>
      <c r="S34" s="234">
        <v>55</v>
      </c>
    </row>
    <row r="35" spans="1:25" ht="15" x14ac:dyDescent="0.25">
      <c r="A35" s="142">
        <v>1081</v>
      </c>
      <c r="B35" s="142" t="s">
        <v>3</v>
      </c>
      <c r="C35" s="143">
        <v>1090</v>
      </c>
      <c r="D35" s="144">
        <v>201</v>
      </c>
      <c r="E35" s="145">
        <v>335</v>
      </c>
      <c r="F35" s="145">
        <v>390</v>
      </c>
      <c r="G35" s="145">
        <v>435</v>
      </c>
      <c r="H35" s="145">
        <v>478</v>
      </c>
      <c r="I35" s="145">
        <v>520</v>
      </c>
      <c r="J35" s="217"/>
      <c r="K35" s="142">
        <v>1051</v>
      </c>
      <c r="L35" s="195" t="s">
        <v>3</v>
      </c>
      <c r="M35" s="143">
        <v>1060</v>
      </c>
      <c r="N35" s="149">
        <v>52.550000000000004</v>
      </c>
      <c r="O35" s="149">
        <v>63.06</v>
      </c>
      <c r="P35" s="224">
        <v>73.570000000000007</v>
      </c>
      <c r="Q35" s="226">
        <v>84.08</v>
      </c>
      <c r="R35" s="226">
        <v>94.59</v>
      </c>
      <c r="S35" s="226">
        <v>105.10000000000001</v>
      </c>
      <c r="T35" s="135">
        <v>52.550000000000004</v>
      </c>
      <c r="U35" s="135">
        <v>63.06</v>
      </c>
      <c r="V35" s="135">
        <v>73.570000000000007</v>
      </c>
      <c r="W35" s="135">
        <v>84.08</v>
      </c>
      <c r="X35" s="135">
        <v>94.59</v>
      </c>
      <c r="Y35" s="135">
        <v>105.10000000000001</v>
      </c>
    </row>
    <row r="36" spans="1:25" ht="15" x14ac:dyDescent="0.25">
      <c r="A36" s="142">
        <v>1091</v>
      </c>
      <c r="B36" s="142" t="s">
        <v>3</v>
      </c>
      <c r="C36" s="143">
        <v>1100</v>
      </c>
      <c r="D36" s="144">
        <v>201</v>
      </c>
      <c r="E36" s="145">
        <v>335</v>
      </c>
      <c r="F36" s="145">
        <v>390</v>
      </c>
      <c r="G36" s="145">
        <v>435</v>
      </c>
      <c r="H36" s="145">
        <v>478</v>
      </c>
      <c r="I36" s="145">
        <v>520</v>
      </c>
      <c r="J36" s="217"/>
      <c r="K36" s="142">
        <v>1061</v>
      </c>
      <c r="L36" s="195" t="s">
        <v>3</v>
      </c>
      <c r="M36" s="143">
        <v>1070</v>
      </c>
      <c r="N36" s="149">
        <v>53.050000000000004</v>
      </c>
      <c r="O36" s="149">
        <v>63.660000000000004</v>
      </c>
      <c r="P36" s="224">
        <v>74.27000000000001</v>
      </c>
      <c r="Q36" s="226">
        <v>84.88</v>
      </c>
      <c r="R36" s="226">
        <v>95.49</v>
      </c>
      <c r="S36" s="226">
        <v>106.10000000000001</v>
      </c>
      <c r="T36" s="135">
        <v>53.050000000000004</v>
      </c>
      <c r="U36" s="135">
        <v>63.660000000000004</v>
      </c>
      <c r="V36" s="135">
        <v>74.27000000000001</v>
      </c>
      <c r="W36" s="135">
        <v>84.88</v>
      </c>
      <c r="X36" s="135">
        <v>95.49</v>
      </c>
      <c r="Y36" s="135">
        <v>106.10000000000001</v>
      </c>
    </row>
    <row r="37" spans="1:25" ht="15" x14ac:dyDescent="0.25">
      <c r="A37" s="142">
        <v>1101</v>
      </c>
      <c r="B37" s="142" t="s">
        <v>3</v>
      </c>
      <c r="C37" s="143">
        <v>1110</v>
      </c>
      <c r="D37" s="144">
        <v>210</v>
      </c>
      <c r="E37" s="145">
        <v>348</v>
      </c>
      <c r="F37" s="145">
        <v>405</v>
      </c>
      <c r="G37" s="145">
        <v>452</v>
      </c>
      <c r="H37" s="145">
        <v>497</v>
      </c>
      <c r="I37" s="145">
        <v>541</v>
      </c>
      <c r="J37" s="217"/>
      <c r="K37" s="142">
        <v>1071</v>
      </c>
      <c r="L37" s="195" t="s">
        <v>3</v>
      </c>
      <c r="M37" s="143">
        <v>1080</v>
      </c>
      <c r="N37" s="149">
        <v>53.550000000000004</v>
      </c>
      <c r="O37" s="149">
        <v>64.260000000000005</v>
      </c>
      <c r="P37" s="224">
        <v>74.970000000000013</v>
      </c>
      <c r="Q37" s="226">
        <v>85.68</v>
      </c>
      <c r="R37" s="226">
        <v>96.39</v>
      </c>
      <c r="S37" s="226">
        <v>107.10000000000001</v>
      </c>
      <c r="T37" s="135">
        <v>53.550000000000004</v>
      </c>
      <c r="U37" s="135">
        <v>64.260000000000005</v>
      </c>
      <c r="V37" s="135">
        <v>74.970000000000013</v>
      </c>
      <c r="W37" s="135">
        <v>85.68</v>
      </c>
      <c r="X37" s="135">
        <v>96.39</v>
      </c>
      <c r="Y37" s="135">
        <v>107.10000000000001</v>
      </c>
    </row>
    <row r="38" spans="1:25" ht="15" x14ac:dyDescent="0.25">
      <c r="A38" s="142">
        <v>1111</v>
      </c>
      <c r="B38" s="142" t="s">
        <v>3</v>
      </c>
      <c r="C38" s="143">
        <v>1120</v>
      </c>
      <c r="D38" s="144">
        <v>210</v>
      </c>
      <c r="E38" s="145">
        <v>348</v>
      </c>
      <c r="F38" s="145">
        <v>405</v>
      </c>
      <c r="G38" s="145">
        <v>452</v>
      </c>
      <c r="H38" s="145">
        <v>497</v>
      </c>
      <c r="I38" s="145">
        <v>541</v>
      </c>
      <c r="J38" s="217"/>
      <c r="K38" s="142">
        <v>1081</v>
      </c>
      <c r="L38" s="195" t="s">
        <v>3</v>
      </c>
      <c r="M38" s="143">
        <v>1090</v>
      </c>
      <c r="N38" s="149">
        <v>54.050000000000004</v>
      </c>
      <c r="O38" s="149">
        <v>64.86</v>
      </c>
      <c r="P38" s="224">
        <v>75.67</v>
      </c>
      <c r="Q38" s="226">
        <v>86.48</v>
      </c>
      <c r="R38" s="226">
        <v>97.289999999999992</v>
      </c>
      <c r="S38" s="226">
        <v>108.10000000000001</v>
      </c>
      <c r="T38" s="135">
        <v>54.050000000000004</v>
      </c>
      <c r="U38" s="135">
        <v>64.86</v>
      </c>
      <c r="V38" s="135">
        <v>75.67</v>
      </c>
      <c r="W38" s="135">
        <v>86.48</v>
      </c>
      <c r="X38" s="135">
        <v>97.289999999999992</v>
      </c>
      <c r="Y38" s="135">
        <v>108.10000000000001</v>
      </c>
    </row>
    <row r="39" spans="1:25" ht="15" x14ac:dyDescent="0.25">
      <c r="A39" s="142">
        <v>1121</v>
      </c>
      <c r="B39" s="142" t="s">
        <v>3</v>
      </c>
      <c r="C39" s="143">
        <v>1130</v>
      </c>
      <c r="D39" s="144">
        <v>210</v>
      </c>
      <c r="E39" s="145">
        <v>348</v>
      </c>
      <c r="F39" s="145">
        <v>405</v>
      </c>
      <c r="G39" s="145">
        <v>452</v>
      </c>
      <c r="H39" s="145">
        <v>497</v>
      </c>
      <c r="I39" s="145">
        <v>541</v>
      </c>
      <c r="J39" s="217"/>
      <c r="K39" s="142">
        <v>1091</v>
      </c>
      <c r="L39" s="195" t="s">
        <v>3</v>
      </c>
      <c r="M39" s="143">
        <v>1100</v>
      </c>
      <c r="N39" s="149">
        <v>54.550000000000004</v>
      </c>
      <c r="O39" s="149">
        <v>65.460000000000008</v>
      </c>
      <c r="P39" s="224">
        <v>76.37</v>
      </c>
      <c r="Q39" s="226">
        <v>87.28</v>
      </c>
      <c r="R39" s="226">
        <v>98.19</v>
      </c>
      <c r="S39" s="226">
        <v>109.10000000000001</v>
      </c>
      <c r="T39" s="135">
        <v>54.550000000000004</v>
      </c>
      <c r="U39" s="135">
        <v>65.460000000000008</v>
      </c>
      <c r="V39" s="135">
        <v>76.37</v>
      </c>
      <c r="W39" s="135">
        <v>87.28</v>
      </c>
      <c r="X39" s="135">
        <v>98.19</v>
      </c>
      <c r="Y39" s="135">
        <v>109.10000000000001</v>
      </c>
    </row>
    <row r="40" spans="1:25" x14ac:dyDescent="0.3">
      <c r="A40" s="142">
        <v>1131</v>
      </c>
      <c r="B40" s="142" t="s">
        <v>3</v>
      </c>
      <c r="C40" s="143">
        <v>1140</v>
      </c>
      <c r="D40" s="144">
        <v>210</v>
      </c>
      <c r="E40" s="145">
        <v>348</v>
      </c>
      <c r="F40" s="145">
        <v>405</v>
      </c>
      <c r="G40" s="145">
        <v>452</v>
      </c>
      <c r="H40" s="145">
        <v>497</v>
      </c>
      <c r="I40" s="145">
        <v>541</v>
      </c>
      <c r="J40" s="217"/>
      <c r="K40" s="142">
        <v>1101</v>
      </c>
      <c r="L40" s="195" t="s">
        <v>3</v>
      </c>
      <c r="M40" s="143">
        <v>1110</v>
      </c>
      <c r="N40" s="149">
        <v>55.050000000000004</v>
      </c>
      <c r="O40" s="149">
        <v>66.06</v>
      </c>
      <c r="P40" s="224">
        <v>77.070000000000007</v>
      </c>
      <c r="Q40" s="226">
        <v>88.08</v>
      </c>
      <c r="R40" s="226">
        <v>99.09</v>
      </c>
      <c r="S40" s="226">
        <v>110.10000000000001</v>
      </c>
      <c r="T40" s="135">
        <v>55.050000000000004</v>
      </c>
      <c r="U40" s="135">
        <v>66.06</v>
      </c>
      <c r="V40" s="135">
        <v>77.070000000000007</v>
      </c>
      <c r="W40" s="135">
        <v>88.08</v>
      </c>
      <c r="X40" s="135">
        <v>99.09</v>
      </c>
      <c r="Y40" s="135">
        <v>110.10000000000001</v>
      </c>
    </row>
    <row r="41" spans="1:25" x14ac:dyDescent="0.3">
      <c r="A41" s="142">
        <v>1141</v>
      </c>
      <c r="B41" s="142" t="s">
        <v>3</v>
      </c>
      <c r="C41" s="143">
        <v>1150</v>
      </c>
      <c r="D41" s="144">
        <v>210</v>
      </c>
      <c r="E41" s="145">
        <v>348</v>
      </c>
      <c r="F41" s="145">
        <v>405</v>
      </c>
      <c r="G41" s="145">
        <v>452</v>
      </c>
      <c r="H41" s="145">
        <v>497</v>
      </c>
      <c r="I41" s="145">
        <v>541</v>
      </c>
      <c r="J41" s="217"/>
      <c r="K41" s="142">
        <v>1111</v>
      </c>
      <c r="L41" s="195" t="s">
        <v>3</v>
      </c>
      <c r="M41" s="143">
        <v>1120</v>
      </c>
      <c r="N41" s="149">
        <v>55.550000000000004</v>
      </c>
      <c r="O41" s="149">
        <v>66.660000000000011</v>
      </c>
      <c r="P41" s="224">
        <v>77.77000000000001</v>
      </c>
      <c r="Q41" s="226">
        <v>88.88</v>
      </c>
      <c r="R41" s="226">
        <v>99.99</v>
      </c>
      <c r="S41" s="226">
        <v>111.10000000000001</v>
      </c>
      <c r="T41" s="135">
        <v>55.550000000000004</v>
      </c>
      <c r="U41" s="135">
        <v>66.660000000000011</v>
      </c>
      <c r="V41" s="135">
        <v>77.77000000000001</v>
      </c>
      <c r="W41" s="135">
        <v>88.88</v>
      </c>
      <c r="X41" s="135">
        <v>99.99</v>
      </c>
      <c r="Y41" s="135">
        <v>111.10000000000001</v>
      </c>
    </row>
    <row r="42" spans="1:25" x14ac:dyDescent="0.3">
      <c r="A42" s="142">
        <v>1151</v>
      </c>
      <c r="B42" s="142" t="s">
        <v>3</v>
      </c>
      <c r="C42" s="143">
        <v>1160</v>
      </c>
      <c r="D42" s="144">
        <v>220</v>
      </c>
      <c r="E42" s="145">
        <v>362</v>
      </c>
      <c r="F42" s="145">
        <v>420</v>
      </c>
      <c r="G42" s="145">
        <v>469</v>
      </c>
      <c r="H42" s="145">
        <v>516</v>
      </c>
      <c r="I42" s="145">
        <v>561</v>
      </c>
      <c r="J42" s="217"/>
      <c r="K42" s="142">
        <v>1121</v>
      </c>
      <c r="L42" s="195" t="s">
        <v>3</v>
      </c>
      <c r="M42" s="143">
        <v>1130</v>
      </c>
      <c r="N42" s="149">
        <v>56.050000000000004</v>
      </c>
      <c r="O42" s="149">
        <v>67.260000000000005</v>
      </c>
      <c r="P42" s="224">
        <v>78.470000000000013</v>
      </c>
      <c r="Q42" s="226">
        <v>89.68</v>
      </c>
      <c r="R42" s="226">
        <v>100.89</v>
      </c>
      <c r="S42" s="226">
        <v>112.10000000000001</v>
      </c>
      <c r="T42" s="135">
        <v>56.050000000000004</v>
      </c>
      <c r="U42" s="135">
        <v>67.260000000000005</v>
      </c>
      <c r="V42" s="135">
        <v>78.470000000000013</v>
      </c>
      <c r="W42" s="135">
        <v>89.68</v>
      </c>
      <c r="X42" s="135">
        <v>100.89</v>
      </c>
      <c r="Y42" s="135">
        <v>112.10000000000001</v>
      </c>
    </row>
    <row r="43" spans="1:25" x14ac:dyDescent="0.3">
      <c r="A43" s="142">
        <v>1161</v>
      </c>
      <c r="B43" s="142" t="s">
        <v>3</v>
      </c>
      <c r="C43" s="143">
        <v>1170</v>
      </c>
      <c r="D43" s="144">
        <v>220</v>
      </c>
      <c r="E43" s="145">
        <v>362</v>
      </c>
      <c r="F43" s="145">
        <v>420</v>
      </c>
      <c r="G43" s="145">
        <v>469</v>
      </c>
      <c r="H43" s="145">
        <v>516</v>
      </c>
      <c r="I43" s="145">
        <v>561</v>
      </c>
      <c r="J43" s="217"/>
      <c r="K43" s="142">
        <v>1131</v>
      </c>
      <c r="L43" s="195" t="s">
        <v>3</v>
      </c>
      <c r="M43" s="143">
        <v>1140</v>
      </c>
      <c r="N43" s="149">
        <v>56.550000000000004</v>
      </c>
      <c r="O43" s="149">
        <v>67.86</v>
      </c>
      <c r="P43" s="224">
        <v>79.17</v>
      </c>
      <c r="Q43" s="226">
        <v>90.48</v>
      </c>
      <c r="R43" s="226">
        <v>101.78999999999999</v>
      </c>
      <c r="S43" s="226">
        <v>113.10000000000001</v>
      </c>
      <c r="T43" s="135">
        <v>56.550000000000004</v>
      </c>
      <c r="U43" s="135">
        <v>67.86</v>
      </c>
      <c r="V43" s="135">
        <v>79.17</v>
      </c>
      <c r="W43" s="135">
        <v>90.48</v>
      </c>
      <c r="X43" s="135">
        <v>101.78999999999999</v>
      </c>
      <c r="Y43" s="135">
        <v>113.10000000000001</v>
      </c>
    </row>
    <row r="44" spans="1:25" x14ac:dyDescent="0.3">
      <c r="A44" s="142">
        <v>1171</v>
      </c>
      <c r="B44" s="142" t="s">
        <v>3</v>
      </c>
      <c r="C44" s="143">
        <v>1180</v>
      </c>
      <c r="D44" s="144">
        <v>220</v>
      </c>
      <c r="E44" s="145">
        <v>362</v>
      </c>
      <c r="F44" s="145">
        <v>420</v>
      </c>
      <c r="G44" s="145">
        <v>469</v>
      </c>
      <c r="H44" s="145">
        <v>516</v>
      </c>
      <c r="I44" s="145">
        <v>561</v>
      </c>
      <c r="J44" s="217"/>
      <c r="K44" s="142">
        <v>1141</v>
      </c>
      <c r="L44" s="195" t="s">
        <v>3</v>
      </c>
      <c r="M44" s="143">
        <v>1150</v>
      </c>
      <c r="N44" s="149">
        <v>57.050000000000004</v>
      </c>
      <c r="O44" s="149">
        <v>68.460000000000008</v>
      </c>
      <c r="P44" s="224">
        <v>79.87</v>
      </c>
      <c r="Q44" s="226">
        <v>91.28</v>
      </c>
      <c r="R44" s="226">
        <v>102.69</v>
      </c>
      <c r="S44" s="226">
        <v>114.10000000000001</v>
      </c>
      <c r="T44" s="135">
        <v>57.050000000000004</v>
      </c>
      <c r="U44" s="135">
        <v>68.460000000000008</v>
      </c>
      <c r="V44" s="135">
        <v>79.87</v>
      </c>
      <c r="W44" s="135">
        <v>91.28</v>
      </c>
      <c r="X44" s="135">
        <v>102.69</v>
      </c>
      <c r="Y44" s="135">
        <v>114.10000000000001</v>
      </c>
    </row>
    <row r="45" spans="1:25" x14ac:dyDescent="0.3">
      <c r="A45" s="142">
        <v>1181</v>
      </c>
      <c r="B45" s="142" t="s">
        <v>3</v>
      </c>
      <c r="C45" s="143">
        <v>1190</v>
      </c>
      <c r="D45" s="144">
        <v>220</v>
      </c>
      <c r="E45" s="145">
        <v>362</v>
      </c>
      <c r="F45" s="145">
        <v>420</v>
      </c>
      <c r="G45" s="145">
        <v>469</v>
      </c>
      <c r="H45" s="145">
        <v>516</v>
      </c>
      <c r="I45" s="145">
        <v>561</v>
      </c>
      <c r="J45" s="217"/>
      <c r="K45" s="142">
        <v>1151</v>
      </c>
      <c r="L45" s="195" t="s">
        <v>3</v>
      </c>
      <c r="M45" s="143">
        <v>1160</v>
      </c>
      <c r="N45" s="149">
        <v>57.550000000000004</v>
      </c>
      <c r="O45" s="149">
        <v>69.06</v>
      </c>
      <c r="P45" s="224">
        <v>80.570000000000007</v>
      </c>
      <c r="Q45" s="226">
        <v>92.08</v>
      </c>
      <c r="R45" s="226">
        <v>103.58999999999999</v>
      </c>
      <c r="S45" s="226">
        <v>115.10000000000001</v>
      </c>
      <c r="T45" s="135">
        <v>57.550000000000004</v>
      </c>
      <c r="U45" s="135">
        <v>69.06</v>
      </c>
      <c r="V45" s="135">
        <v>80.570000000000007</v>
      </c>
      <c r="W45" s="135">
        <v>92.08</v>
      </c>
      <c r="X45" s="135">
        <v>103.58999999999999</v>
      </c>
      <c r="Y45" s="135">
        <v>115.10000000000001</v>
      </c>
    </row>
    <row r="46" spans="1:25" x14ac:dyDescent="0.3">
      <c r="A46" s="142">
        <v>1191</v>
      </c>
      <c r="B46" s="142" t="s">
        <v>3</v>
      </c>
      <c r="C46" s="143">
        <v>1200</v>
      </c>
      <c r="D46" s="144">
        <v>220</v>
      </c>
      <c r="E46" s="145">
        <v>362</v>
      </c>
      <c r="F46" s="145">
        <v>420</v>
      </c>
      <c r="G46" s="145">
        <v>469</v>
      </c>
      <c r="H46" s="145">
        <v>516</v>
      </c>
      <c r="I46" s="145">
        <v>561</v>
      </c>
      <c r="J46" s="217"/>
      <c r="K46" s="142">
        <v>1161</v>
      </c>
      <c r="L46" s="195" t="s">
        <v>3</v>
      </c>
      <c r="M46" s="143">
        <v>1170</v>
      </c>
      <c r="N46" s="149">
        <v>58.050000000000004</v>
      </c>
      <c r="O46" s="149">
        <v>69.660000000000011</v>
      </c>
      <c r="P46" s="224">
        <v>81.27000000000001</v>
      </c>
      <c r="Q46" s="226">
        <v>92.88</v>
      </c>
      <c r="R46" s="226">
        <v>104.49</v>
      </c>
      <c r="S46" s="226">
        <v>116.10000000000001</v>
      </c>
      <c r="T46" s="135">
        <v>58.050000000000004</v>
      </c>
      <c r="U46" s="135">
        <v>69.660000000000011</v>
      </c>
      <c r="V46" s="135">
        <v>81.27000000000001</v>
      </c>
      <c r="W46" s="135">
        <v>92.88</v>
      </c>
      <c r="X46" s="135">
        <v>104.49</v>
      </c>
      <c r="Y46" s="135">
        <v>116.10000000000001</v>
      </c>
    </row>
    <row r="47" spans="1:25" x14ac:dyDescent="0.3">
      <c r="A47" s="142">
        <v>1201</v>
      </c>
      <c r="B47" s="142" t="s">
        <v>3</v>
      </c>
      <c r="C47" s="143">
        <v>1210</v>
      </c>
      <c r="D47" s="144">
        <v>229</v>
      </c>
      <c r="E47" s="145">
        <v>375</v>
      </c>
      <c r="F47" s="145">
        <v>436</v>
      </c>
      <c r="G47" s="145">
        <v>486</v>
      </c>
      <c r="H47" s="145">
        <v>535</v>
      </c>
      <c r="I47" s="145">
        <v>582</v>
      </c>
      <c r="J47" s="217"/>
      <c r="K47" s="142">
        <v>1171</v>
      </c>
      <c r="L47" s="195" t="s">
        <v>3</v>
      </c>
      <c r="M47" s="143">
        <v>1180</v>
      </c>
      <c r="N47" s="149">
        <v>58.550000000000004</v>
      </c>
      <c r="O47" s="149">
        <v>70.260000000000005</v>
      </c>
      <c r="P47" s="224">
        <v>81.970000000000013</v>
      </c>
      <c r="Q47" s="226">
        <v>93.68</v>
      </c>
      <c r="R47" s="226">
        <v>105.39</v>
      </c>
      <c r="S47" s="226">
        <v>117.10000000000001</v>
      </c>
      <c r="T47" s="135">
        <v>58.550000000000004</v>
      </c>
      <c r="U47" s="135">
        <v>70.260000000000005</v>
      </c>
      <c r="V47" s="135">
        <v>81.970000000000013</v>
      </c>
      <c r="W47" s="135">
        <v>93.68</v>
      </c>
      <c r="X47" s="135">
        <v>105.39</v>
      </c>
      <c r="Y47" s="135">
        <v>117.10000000000001</v>
      </c>
    </row>
    <row r="48" spans="1:25" x14ac:dyDescent="0.3">
      <c r="A48" s="142">
        <v>1211</v>
      </c>
      <c r="B48" s="142" t="s">
        <v>3</v>
      </c>
      <c r="C48" s="143">
        <v>1220</v>
      </c>
      <c r="D48" s="144">
        <v>229</v>
      </c>
      <c r="E48" s="145">
        <v>375</v>
      </c>
      <c r="F48" s="145">
        <v>436</v>
      </c>
      <c r="G48" s="145">
        <v>486</v>
      </c>
      <c r="H48" s="145">
        <v>535</v>
      </c>
      <c r="I48" s="145">
        <v>582</v>
      </c>
      <c r="J48" s="217"/>
      <c r="K48" s="142">
        <v>1181</v>
      </c>
      <c r="L48" s="195" t="s">
        <v>3</v>
      </c>
      <c r="M48" s="143">
        <v>1190</v>
      </c>
      <c r="N48" s="149">
        <v>59.050000000000004</v>
      </c>
      <c r="O48" s="149">
        <v>70.86</v>
      </c>
      <c r="P48" s="224">
        <v>82.67</v>
      </c>
      <c r="Q48" s="225">
        <v>94.48</v>
      </c>
      <c r="R48" s="225">
        <v>106.28999999999999</v>
      </c>
      <c r="S48" s="225">
        <v>118.10000000000001</v>
      </c>
      <c r="T48" s="135">
        <v>59.050000000000004</v>
      </c>
      <c r="U48" s="135">
        <v>70.86</v>
      </c>
      <c r="V48" s="135">
        <v>82.67</v>
      </c>
      <c r="W48" s="135">
        <v>94.48</v>
      </c>
      <c r="X48" s="135">
        <v>106.28999999999999</v>
      </c>
      <c r="Y48" s="135">
        <v>118.10000000000001</v>
      </c>
    </row>
    <row r="49" spans="1:25" x14ac:dyDescent="0.3">
      <c r="A49" s="142">
        <v>1221</v>
      </c>
      <c r="B49" s="142" t="s">
        <v>3</v>
      </c>
      <c r="C49" s="143">
        <v>1230</v>
      </c>
      <c r="D49" s="144">
        <v>229</v>
      </c>
      <c r="E49" s="145">
        <v>375</v>
      </c>
      <c r="F49" s="145">
        <v>436</v>
      </c>
      <c r="G49" s="145">
        <v>486</v>
      </c>
      <c r="H49" s="145">
        <v>535</v>
      </c>
      <c r="I49" s="145">
        <v>582</v>
      </c>
      <c r="J49" s="217"/>
      <c r="K49" s="142">
        <v>1191</v>
      </c>
      <c r="L49" s="195" t="s">
        <v>3</v>
      </c>
      <c r="M49" s="143">
        <v>1200</v>
      </c>
      <c r="N49" s="149">
        <v>59.550000000000004</v>
      </c>
      <c r="O49" s="149">
        <v>71.460000000000008</v>
      </c>
      <c r="P49" s="224">
        <v>83.37</v>
      </c>
      <c r="Q49" s="225">
        <v>95.28</v>
      </c>
      <c r="R49" s="225">
        <v>107.19</v>
      </c>
      <c r="S49" s="225">
        <v>119.10000000000001</v>
      </c>
      <c r="T49" s="135">
        <v>59.550000000000004</v>
      </c>
      <c r="U49" s="135">
        <v>71.460000000000008</v>
      </c>
      <c r="V49" s="135">
        <v>83.37</v>
      </c>
      <c r="W49" s="135">
        <v>95.28</v>
      </c>
      <c r="X49" s="135">
        <v>107.19</v>
      </c>
      <c r="Y49" s="135">
        <v>119.10000000000001</v>
      </c>
    </row>
    <row r="50" spans="1:25" x14ac:dyDescent="0.3">
      <c r="A50" s="142">
        <v>1231</v>
      </c>
      <c r="B50" s="142" t="s">
        <v>3</v>
      </c>
      <c r="C50" s="143">
        <v>1240</v>
      </c>
      <c r="D50" s="144">
        <v>229</v>
      </c>
      <c r="E50" s="145">
        <v>375</v>
      </c>
      <c r="F50" s="145">
        <v>436</v>
      </c>
      <c r="G50" s="145">
        <v>486</v>
      </c>
      <c r="H50" s="145">
        <v>535</v>
      </c>
      <c r="I50" s="145">
        <v>582</v>
      </c>
      <c r="J50" s="217"/>
      <c r="K50" s="142">
        <v>1201</v>
      </c>
      <c r="L50" s="195" t="s">
        <v>3</v>
      </c>
      <c r="M50" s="143">
        <v>1210</v>
      </c>
      <c r="N50" s="149">
        <v>60.050000000000004</v>
      </c>
      <c r="O50" s="149">
        <v>72.06</v>
      </c>
      <c r="P50" s="224">
        <v>84.070000000000007</v>
      </c>
      <c r="Q50" s="225">
        <v>96.08</v>
      </c>
      <c r="R50" s="225">
        <v>108.08999999999999</v>
      </c>
      <c r="S50" s="225">
        <v>120.10000000000001</v>
      </c>
      <c r="T50" s="135">
        <v>60.050000000000004</v>
      </c>
      <c r="U50" s="135">
        <v>72.06</v>
      </c>
      <c r="V50" s="135">
        <v>84.070000000000007</v>
      </c>
      <c r="W50" s="135">
        <v>96.08</v>
      </c>
      <c r="X50" s="135">
        <v>108.08999999999999</v>
      </c>
      <c r="Y50" s="135">
        <v>120.10000000000001</v>
      </c>
    </row>
    <row r="51" spans="1:25" x14ac:dyDescent="0.3">
      <c r="A51" s="142">
        <v>1241</v>
      </c>
      <c r="B51" s="142" t="s">
        <v>3</v>
      </c>
      <c r="C51" s="143">
        <v>1250</v>
      </c>
      <c r="D51" s="144">
        <v>229</v>
      </c>
      <c r="E51" s="145">
        <v>375</v>
      </c>
      <c r="F51" s="145">
        <v>436</v>
      </c>
      <c r="G51" s="145">
        <v>486</v>
      </c>
      <c r="H51" s="145">
        <v>535</v>
      </c>
      <c r="I51" s="145">
        <v>582</v>
      </c>
      <c r="J51" s="217"/>
      <c r="K51" s="142">
        <v>1211</v>
      </c>
      <c r="L51" s="195" t="s">
        <v>3</v>
      </c>
      <c r="M51" s="143">
        <v>1220</v>
      </c>
      <c r="N51" s="149">
        <v>60.550000000000004</v>
      </c>
      <c r="O51" s="149">
        <v>72.660000000000011</v>
      </c>
      <c r="P51" s="224">
        <v>84.77000000000001</v>
      </c>
      <c r="Q51" s="225">
        <v>96.88</v>
      </c>
      <c r="R51" s="225">
        <v>108.99</v>
      </c>
      <c r="S51" s="225">
        <v>121.10000000000001</v>
      </c>
      <c r="T51" s="135">
        <v>60.550000000000004</v>
      </c>
      <c r="U51" s="135">
        <v>72.660000000000011</v>
      </c>
      <c r="V51" s="135">
        <v>84.77000000000001</v>
      </c>
      <c r="W51" s="135">
        <v>96.88</v>
      </c>
      <c r="X51" s="135">
        <v>108.99</v>
      </c>
      <c r="Y51" s="135">
        <v>121.10000000000001</v>
      </c>
    </row>
    <row r="52" spans="1:25" x14ac:dyDescent="0.3">
      <c r="A52" s="142">
        <v>1251</v>
      </c>
      <c r="B52" s="142" t="s">
        <v>3</v>
      </c>
      <c r="C52" s="143">
        <v>1260</v>
      </c>
      <c r="D52" s="144">
        <v>238</v>
      </c>
      <c r="E52" s="145">
        <v>388</v>
      </c>
      <c r="F52" s="145">
        <v>451</v>
      </c>
      <c r="G52" s="145">
        <v>503</v>
      </c>
      <c r="H52" s="145">
        <v>553</v>
      </c>
      <c r="I52" s="145">
        <v>602</v>
      </c>
      <c r="J52" s="217"/>
      <c r="K52" s="142">
        <v>1221</v>
      </c>
      <c r="L52" s="195" t="s">
        <v>3</v>
      </c>
      <c r="M52" s="143">
        <v>1230</v>
      </c>
      <c r="N52" s="149">
        <v>61.050000000000004</v>
      </c>
      <c r="O52" s="149">
        <v>73.260000000000005</v>
      </c>
      <c r="P52" s="224">
        <v>85.470000000000013</v>
      </c>
      <c r="Q52" s="225">
        <v>97.68</v>
      </c>
      <c r="R52" s="225">
        <v>109.89</v>
      </c>
      <c r="S52" s="225">
        <v>122.10000000000001</v>
      </c>
      <c r="T52" s="135">
        <v>61.050000000000004</v>
      </c>
      <c r="U52" s="135">
        <v>73.260000000000005</v>
      </c>
      <c r="V52" s="135">
        <v>85.470000000000013</v>
      </c>
      <c r="W52" s="135">
        <v>97.68</v>
      </c>
      <c r="X52" s="135">
        <v>109.89</v>
      </c>
      <c r="Y52" s="135">
        <v>122.10000000000001</v>
      </c>
    </row>
    <row r="53" spans="1:25" x14ac:dyDescent="0.3">
      <c r="A53" s="142">
        <v>1261</v>
      </c>
      <c r="B53" s="142" t="s">
        <v>3</v>
      </c>
      <c r="C53" s="143">
        <v>1270</v>
      </c>
      <c r="D53" s="144">
        <v>238</v>
      </c>
      <c r="E53" s="145">
        <v>388</v>
      </c>
      <c r="F53" s="145">
        <v>451</v>
      </c>
      <c r="G53" s="145">
        <v>503</v>
      </c>
      <c r="H53" s="145">
        <v>553</v>
      </c>
      <c r="I53" s="145">
        <v>602</v>
      </c>
      <c r="J53" s="217"/>
      <c r="K53" s="142">
        <v>1231</v>
      </c>
      <c r="L53" s="195" t="s">
        <v>3</v>
      </c>
      <c r="M53" s="143">
        <v>1240</v>
      </c>
      <c r="N53" s="149">
        <v>61.550000000000004</v>
      </c>
      <c r="O53" s="149">
        <v>73.86</v>
      </c>
      <c r="P53" s="224">
        <v>86.17</v>
      </c>
      <c r="Q53" s="225">
        <v>98.48</v>
      </c>
      <c r="R53" s="225">
        <v>110.78999999999999</v>
      </c>
      <c r="S53" s="225">
        <v>123.10000000000001</v>
      </c>
      <c r="T53" s="135">
        <v>61.550000000000004</v>
      </c>
      <c r="U53" s="135">
        <v>73.86</v>
      </c>
      <c r="V53" s="135">
        <v>86.17</v>
      </c>
      <c r="W53" s="135">
        <v>98.48</v>
      </c>
      <c r="X53" s="135">
        <v>110.78999999999999</v>
      </c>
      <c r="Y53" s="135">
        <v>123.10000000000001</v>
      </c>
    </row>
    <row r="54" spans="1:25" x14ac:dyDescent="0.3">
      <c r="A54" s="142">
        <v>1271</v>
      </c>
      <c r="B54" s="142" t="s">
        <v>3</v>
      </c>
      <c r="C54" s="143">
        <v>1280</v>
      </c>
      <c r="D54" s="144">
        <v>238</v>
      </c>
      <c r="E54" s="145">
        <v>388</v>
      </c>
      <c r="F54" s="145">
        <v>451</v>
      </c>
      <c r="G54" s="145">
        <v>503</v>
      </c>
      <c r="H54" s="145">
        <v>553</v>
      </c>
      <c r="I54" s="145">
        <v>602</v>
      </c>
      <c r="J54" s="217"/>
      <c r="K54" s="142">
        <v>1241</v>
      </c>
      <c r="L54" s="195" t="s">
        <v>3</v>
      </c>
      <c r="M54" s="143">
        <v>1250</v>
      </c>
      <c r="N54" s="149">
        <v>62.050000000000004</v>
      </c>
      <c r="O54" s="149">
        <v>74.460000000000008</v>
      </c>
      <c r="P54" s="224">
        <v>86.87</v>
      </c>
      <c r="Q54" s="225">
        <v>99.28</v>
      </c>
      <c r="R54" s="225">
        <v>111.69</v>
      </c>
      <c r="S54" s="225">
        <v>124.10000000000001</v>
      </c>
      <c r="T54" s="135">
        <v>62.050000000000004</v>
      </c>
      <c r="U54" s="135">
        <v>74.460000000000008</v>
      </c>
      <c r="V54" s="135">
        <v>86.87</v>
      </c>
      <c r="W54" s="135">
        <v>99.28</v>
      </c>
      <c r="X54" s="135">
        <v>111.69</v>
      </c>
      <c r="Y54" s="135">
        <v>124.10000000000001</v>
      </c>
    </row>
    <row r="55" spans="1:25" x14ac:dyDescent="0.3">
      <c r="A55" s="142">
        <v>1281</v>
      </c>
      <c r="B55" s="142" t="s">
        <v>3</v>
      </c>
      <c r="C55" s="143">
        <v>1290</v>
      </c>
      <c r="D55" s="144">
        <v>238</v>
      </c>
      <c r="E55" s="145">
        <v>388</v>
      </c>
      <c r="F55" s="145">
        <v>451</v>
      </c>
      <c r="G55" s="145">
        <v>503</v>
      </c>
      <c r="H55" s="145">
        <v>553</v>
      </c>
      <c r="I55" s="145">
        <v>602</v>
      </c>
      <c r="J55" s="217"/>
      <c r="K55" s="142">
        <v>1251</v>
      </c>
      <c r="L55" s="195" t="s">
        <v>3</v>
      </c>
      <c r="M55" s="143">
        <v>1260</v>
      </c>
      <c r="N55" s="149">
        <v>62.550000000000004</v>
      </c>
      <c r="O55" s="149">
        <v>75.06</v>
      </c>
      <c r="P55" s="224">
        <v>87.570000000000007</v>
      </c>
      <c r="Q55" s="225">
        <v>100.08</v>
      </c>
      <c r="R55" s="225">
        <v>112.58999999999999</v>
      </c>
      <c r="S55" s="225">
        <v>125.10000000000001</v>
      </c>
      <c r="T55" s="135">
        <v>62.550000000000004</v>
      </c>
      <c r="U55" s="135">
        <v>75.06</v>
      </c>
      <c r="V55" s="135">
        <v>87.570000000000007</v>
      </c>
      <c r="W55" s="135">
        <v>100.08</v>
      </c>
      <c r="X55" s="135">
        <v>112.58999999999999</v>
      </c>
      <c r="Y55" s="135">
        <v>125.10000000000001</v>
      </c>
    </row>
    <row r="56" spans="1:25" x14ac:dyDescent="0.3">
      <c r="A56" s="142">
        <v>1291</v>
      </c>
      <c r="B56" s="142" t="s">
        <v>3</v>
      </c>
      <c r="C56" s="143">
        <v>1300</v>
      </c>
      <c r="D56" s="144">
        <v>238</v>
      </c>
      <c r="E56" s="145">
        <v>388</v>
      </c>
      <c r="F56" s="145">
        <v>451</v>
      </c>
      <c r="G56" s="145">
        <v>503</v>
      </c>
      <c r="H56" s="145">
        <v>553</v>
      </c>
      <c r="I56" s="145">
        <v>602</v>
      </c>
      <c r="J56" s="217"/>
      <c r="K56" s="159">
        <v>1261</v>
      </c>
      <c r="L56" s="195" t="s">
        <v>3</v>
      </c>
      <c r="M56" s="143">
        <v>1270</v>
      </c>
      <c r="N56" s="149">
        <v>63.050000000000004</v>
      </c>
      <c r="O56" s="149">
        <v>75.660000000000011</v>
      </c>
      <c r="P56" s="224">
        <v>88.27000000000001</v>
      </c>
      <c r="Q56" s="225">
        <v>100.88</v>
      </c>
      <c r="R56" s="225">
        <v>113.49</v>
      </c>
      <c r="S56" s="225">
        <v>126.10000000000001</v>
      </c>
      <c r="T56" s="135">
        <v>63.050000000000004</v>
      </c>
      <c r="U56" s="135">
        <v>75.660000000000011</v>
      </c>
      <c r="V56" s="135">
        <v>88.27000000000001</v>
      </c>
      <c r="W56" s="135">
        <v>100.88</v>
      </c>
      <c r="X56" s="135">
        <v>113.49</v>
      </c>
      <c r="Y56" s="135">
        <v>126.10000000000001</v>
      </c>
    </row>
    <row r="57" spans="1:25" x14ac:dyDescent="0.3">
      <c r="A57" s="142">
        <v>1301</v>
      </c>
      <c r="B57" s="142" t="s">
        <v>3</v>
      </c>
      <c r="C57" s="143">
        <v>1310</v>
      </c>
      <c r="D57" s="144">
        <v>248</v>
      </c>
      <c r="E57" s="145">
        <v>401</v>
      </c>
      <c r="F57" s="145">
        <v>467</v>
      </c>
      <c r="G57" s="145">
        <v>520</v>
      </c>
      <c r="H57" s="145">
        <v>572</v>
      </c>
      <c r="I57" s="145">
        <v>623</v>
      </c>
      <c r="J57" s="217"/>
      <c r="K57" s="159">
        <v>1271</v>
      </c>
      <c r="L57" s="195" t="s">
        <v>3</v>
      </c>
      <c r="M57" s="143">
        <v>1280</v>
      </c>
      <c r="N57" s="149">
        <v>76.259999999999991</v>
      </c>
      <c r="O57" s="149">
        <v>88.969999999999985</v>
      </c>
      <c r="P57" s="224">
        <v>101.68</v>
      </c>
      <c r="Q57" s="225">
        <v>114.39</v>
      </c>
      <c r="R57" s="225">
        <v>127.10000000000001</v>
      </c>
      <c r="S57" s="225">
        <v>139.81</v>
      </c>
      <c r="T57" s="135">
        <v>76.259999999999991</v>
      </c>
      <c r="U57" s="135">
        <v>88.969999999999985</v>
      </c>
      <c r="V57" s="135">
        <v>101.68</v>
      </c>
      <c r="W57" s="135">
        <v>114.39</v>
      </c>
      <c r="X57" s="135">
        <v>127.10000000000001</v>
      </c>
      <c r="Y57" s="135">
        <v>139.81</v>
      </c>
    </row>
    <row r="58" spans="1:25" x14ac:dyDescent="0.3">
      <c r="A58" s="142">
        <v>1311</v>
      </c>
      <c r="B58" s="142" t="s">
        <v>3</v>
      </c>
      <c r="C58" s="143">
        <v>1320</v>
      </c>
      <c r="D58" s="144">
        <v>248</v>
      </c>
      <c r="E58" s="145">
        <v>401</v>
      </c>
      <c r="F58" s="145">
        <v>467</v>
      </c>
      <c r="G58" s="145">
        <v>520</v>
      </c>
      <c r="H58" s="145">
        <v>572</v>
      </c>
      <c r="I58" s="145">
        <v>623</v>
      </c>
      <c r="J58" s="217"/>
      <c r="K58" s="159">
        <v>1281</v>
      </c>
      <c r="L58" s="195" t="s">
        <v>3</v>
      </c>
      <c r="M58" s="143">
        <v>1290</v>
      </c>
      <c r="N58" s="149">
        <v>76.86</v>
      </c>
      <c r="O58" s="149">
        <v>89.669999999999987</v>
      </c>
      <c r="P58" s="224">
        <v>102.48</v>
      </c>
      <c r="Q58" s="225">
        <v>115.28999999999999</v>
      </c>
      <c r="R58" s="225">
        <v>128.1</v>
      </c>
      <c r="S58" s="225">
        <v>140.91</v>
      </c>
      <c r="T58" s="135">
        <v>76.86</v>
      </c>
      <c r="U58" s="135">
        <v>89.669999999999987</v>
      </c>
      <c r="V58" s="135">
        <v>102.48</v>
      </c>
      <c r="W58" s="135">
        <v>115.28999999999999</v>
      </c>
      <c r="X58" s="135">
        <v>128.1</v>
      </c>
      <c r="Y58" s="135">
        <v>140.91</v>
      </c>
    </row>
    <row r="59" spans="1:25" x14ac:dyDescent="0.3">
      <c r="A59" s="142">
        <v>1321</v>
      </c>
      <c r="B59" s="142" t="s">
        <v>3</v>
      </c>
      <c r="C59" s="143">
        <v>1330</v>
      </c>
      <c r="D59" s="144">
        <v>248</v>
      </c>
      <c r="E59" s="145">
        <v>401</v>
      </c>
      <c r="F59" s="145">
        <v>467</v>
      </c>
      <c r="G59" s="145">
        <v>520</v>
      </c>
      <c r="H59" s="145">
        <v>572</v>
      </c>
      <c r="I59" s="145">
        <v>623</v>
      </c>
      <c r="J59" s="217"/>
      <c r="K59" s="159">
        <v>1291</v>
      </c>
      <c r="L59" s="195" t="s">
        <v>3</v>
      </c>
      <c r="M59" s="143">
        <v>1300</v>
      </c>
      <c r="N59" s="149">
        <v>77.459999999999994</v>
      </c>
      <c r="O59" s="149">
        <v>90.36999999999999</v>
      </c>
      <c r="P59" s="224">
        <v>103.28</v>
      </c>
      <c r="Q59" s="225">
        <v>116.19</v>
      </c>
      <c r="R59" s="225">
        <v>129.1</v>
      </c>
      <c r="S59" s="225">
        <v>142.01</v>
      </c>
      <c r="T59" s="135">
        <v>77.459999999999994</v>
      </c>
      <c r="U59" s="135">
        <v>90.36999999999999</v>
      </c>
      <c r="V59" s="135">
        <v>103.28</v>
      </c>
      <c r="W59" s="135">
        <v>116.19</v>
      </c>
      <c r="X59" s="135">
        <v>129.1</v>
      </c>
      <c r="Y59" s="135">
        <v>142.01</v>
      </c>
    </row>
    <row r="60" spans="1:25" x14ac:dyDescent="0.3">
      <c r="A60" s="142">
        <v>1331</v>
      </c>
      <c r="B60" s="142" t="s">
        <v>3</v>
      </c>
      <c r="C60" s="143">
        <v>1340</v>
      </c>
      <c r="D60" s="144">
        <v>248</v>
      </c>
      <c r="E60" s="145">
        <v>401</v>
      </c>
      <c r="F60" s="145">
        <v>467</v>
      </c>
      <c r="G60" s="145">
        <v>520</v>
      </c>
      <c r="H60" s="145">
        <v>572</v>
      </c>
      <c r="I60" s="145">
        <v>623</v>
      </c>
      <c r="J60" s="217"/>
      <c r="K60" s="159">
        <v>1301</v>
      </c>
      <c r="L60" s="195" t="s">
        <v>3</v>
      </c>
      <c r="M60" s="143">
        <v>1310</v>
      </c>
      <c r="N60" s="149">
        <v>78.06</v>
      </c>
      <c r="O60" s="149">
        <v>91.07</v>
      </c>
      <c r="P60" s="224">
        <v>104.08</v>
      </c>
      <c r="Q60" s="225">
        <v>117.08999999999999</v>
      </c>
      <c r="R60" s="225">
        <v>130.1</v>
      </c>
      <c r="S60" s="225">
        <v>143.11000000000001</v>
      </c>
      <c r="T60" s="135">
        <v>78.06</v>
      </c>
      <c r="U60" s="135">
        <v>91.07</v>
      </c>
      <c r="V60" s="135">
        <v>104.08</v>
      </c>
      <c r="W60" s="135">
        <v>117.08999999999999</v>
      </c>
      <c r="X60" s="135">
        <v>130.1</v>
      </c>
      <c r="Y60" s="135">
        <v>143.11000000000001</v>
      </c>
    </row>
    <row r="61" spans="1:25" x14ac:dyDescent="0.3">
      <c r="A61" s="142">
        <v>1341</v>
      </c>
      <c r="B61" s="142" t="s">
        <v>3</v>
      </c>
      <c r="C61" s="143">
        <v>1350</v>
      </c>
      <c r="D61" s="144">
        <v>248</v>
      </c>
      <c r="E61" s="145">
        <v>401</v>
      </c>
      <c r="F61" s="145">
        <v>467</v>
      </c>
      <c r="G61" s="145">
        <v>520</v>
      </c>
      <c r="H61" s="145">
        <v>572</v>
      </c>
      <c r="I61" s="145">
        <v>623</v>
      </c>
      <c r="J61" s="217"/>
      <c r="K61" s="159">
        <v>1311</v>
      </c>
      <c r="L61" s="195" t="s">
        <v>3</v>
      </c>
      <c r="M61" s="143">
        <v>1320</v>
      </c>
      <c r="N61" s="149">
        <v>78.66</v>
      </c>
      <c r="O61" s="149">
        <v>91.77</v>
      </c>
      <c r="P61" s="224">
        <v>104.88</v>
      </c>
      <c r="Q61" s="225">
        <v>117.99</v>
      </c>
      <c r="R61" s="225">
        <v>131.1</v>
      </c>
      <c r="S61" s="225">
        <v>144.21</v>
      </c>
      <c r="T61" s="135">
        <v>78.66</v>
      </c>
      <c r="U61" s="135">
        <v>91.77</v>
      </c>
      <c r="V61" s="135">
        <v>104.88</v>
      </c>
      <c r="W61" s="135">
        <v>117.99</v>
      </c>
      <c r="X61" s="135">
        <v>131.1</v>
      </c>
      <c r="Y61" s="135">
        <v>144.21</v>
      </c>
    </row>
    <row r="62" spans="1:25" x14ac:dyDescent="0.3">
      <c r="A62" s="142">
        <v>1351</v>
      </c>
      <c r="B62" s="142" t="s">
        <v>3</v>
      </c>
      <c r="C62" s="143">
        <v>1360</v>
      </c>
      <c r="D62" s="144">
        <v>256</v>
      </c>
      <c r="E62" s="145">
        <v>414</v>
      </c>
      <c r="F62" s="145">
        <v>481</v>
      </c>
      <c r="G62" s="145">
        <v>536</v>
      </c>
      <c r="H62" s="145">
        <v>590</v>
      </c>
      <c r="I62" s="145">
        <v>642</v>
      </c>
      <c r="J62" s="217"/>
      <c r="K62" s="159">
        <v>1321</v>
      </c>
      <c r="L62" s="195" t="s">
        <v>3</v>
      </c>
      <c r="M62" s="143">
        <v>1330</v>
      </c>
      <c r="N62" s="149">
        <v>79.259999999999991</v>
      </c>
      <c r="O62" s="149">
        <v>92.469999999999985</v>
      </c>
      <c r="P62" s="224">
        <v>105.68</v>
      </c>
      <c r="Q62" s="225">
        <v>118.89</v>
      </c>
      <c r="R62" s="225">
        <v>132.1</v>
      </c>
      <c r="S62" s="225">
        <v>145.31</v>
      </c>
      <c r="T62" s="135">
        <v>79.259999999999991</v>
      </c>
      <c r="U62" s="135">
        <v>92.469999999999985</v>
      </c>
      <c r="V62" s="135">
        <v>105.68</v>
      </c>
      <c r="W62" s="135">
        <v>118.89</v>
      </c>
      <c r="X62" s="135">
        <v>132.1</v>
      </c>
      <c r="Y62" s="135">
        <v>145.31</v>
      </c>
    </row>
    <row r="63" spans="1:25" x14ac:dyDescent="0.3">
      <c r="A63" s="142">
        <v>1361</v>
      </c>
      <c r="B63" s="142" t="s">
        <v>3</v>
      </c>
      <c r="C63" s="143">
        <v>1370</v>
      </c>
      <c r="D63" s="144">
        <v>256</v>
      </c>
      <c r="E63" s="145">
        <v>414</v>
      </c>
      <c r="F63" s="145">
        <v>481</v>
      </c>
      <c r="G63" s="145">
        <v>536</v>
      </c>
      <c r="H63" s="145">
        <v>590</v>
      </c>
      <c r="I63" s="145">
        <v>642</v>
      </c>
      <c r="J63" s="217"/>
      <c r="K63" s="159">
        <v>1331</v>
      </c>
      <c r="L63" s="195" t="s">
        <v>3</v>
      </c>
      <c r="M63" s="143">
        <v>1340</v>
      </c>
      <c r="N63" s="149">
        <v>79.86</v>
      </c>
      <c r="O63" s="149">
        <v>93.169999999999987</v>
      </c>
      <c r="P63" s="224">
        <v>106.48</v>
      </c>
      <c r="Q63" s="225">
        <v>119.78999999999999</v>
      </c>
      <c r="R63" s="225">
        <v>133.1</v>
      </c>
      <c r="S63" s="225">
        <v>146.41</v>
      </c>
      <c r="T63" s="135">
        <v>79.86</v>
      </c>
      <c r="U63" s="135">
        <v>93.169999999999987</v>
      </c>
      <c r="V63" s="135">
        <v>106.48</v>
      </c>
      <c r="W63" s="135">
        <v>119.78999999999999</v>
      </c>
      <c r="X63" s="135">
        <v>133.1</v>
      </c>
      <c r="Y63" s="135">
        <v>146.41</v>
      </c>
    </row>
    <row r="64" spans="1:25" x14ac:dyDescent="0.3">
      <c r="A64" s="142">
        <v>1371</v>
      </c>
      <c r="B64" s="142" t="s">
        <v>3</v>
      </c>
      <c r="C64" s="143">
        <v>1380</v>
      </c>
      <c r="D64" s="144">
        <v>256</v>
      </c>
      <c r="E64" s="145">
        <v>414</v>
      </c>
      <c r="F64" s="145">
        <v>481</v>
      </c>
      <c r="G64" s="145">
        <v>536</v>
      </c>
      <c r="H64" s="145">
        <v>590</v>
      </c>
      <c r="I64" s="145">
        <v>642</v>
      </c>
      <c r="J64" s="217"/>
      <c r="K64" s="159">
        <v>1341</v>
      </c>
      <c r="L64" s="195" t="s">
        <v>3</v>
      </c>
      <c r="M64" s="143">
        <v>1350</v>
      </c>
      <c r="N64" s="149">
        <v>80.459999999999994</v>
      </c>
      <c r="O64" s="149">
        <v>93.86999999999999</v>
      </c>
      <c r="P64" s="224">
        <v>107.28</v>
      </c>
      <c r="Q64" s="225">
        <v>120.69</v>
      </c>
      <c r="R64" s="225">
        <v>134.1</v>
      </c>
      <c r="S64" s="225">
        <v>147.51</v>
      </c>
      <c r="T64" s="135">
        <v>80.459999999999994</v>
      </c>
      <c r="U64" s="135">
        <v>93.86999999999999</v>
      </c>
      <c r="V64" s="135">
        <v>107.28</v>
      </c>
      <c r="W64" s="135">
        <v>120.69</v>
      </c>
      <c r="X64" s="135">
        <v>134.1</v>
      </c>
      <c r="Y64" s="135">
        <v>147.51</v>
      </c>
    </row>
    <row r="65" spans="1:25" x14ac:dyDescent="0.3">
      <c r="A65" s="142">
        <v>1381</v>
      </c>
      <c r="B65" s="142" t="s">
        <v>3</v>
      </c>
      <c r="C65" s="143">
        <v>1390</v>
      </c>
      <c r="D65" s="144">
        <v>256</v>
      </c>
      <c r="E65" s="145">
        <v>414</v>
      </c>
      <c r="F65" s="145">
        <v>481</v>
      </c>
      <c r="G65" s="145">
        <v>536</v>
      </c>
      <c r="H65" s="145">
        <v>590</v>
      </c>
      <c r="I65" s="145">
        <v>642</v>
      </c>
      <c r="J65" s="217"/>
      <c r="K65" s="159">
        <v>1351</v>
      </c>
      <c r="L65" s="195" t="s">
        <v>3</v>
      </c>
      <c r="M65" s="143">
        <v>1360</v>
      </c>
      <c r="N65" s="149">
        <v>94.570000000000007</v>
      </c>
      <c r="O65" s="149">
        <v>108.08</v>
      </c>
      <c r="P65" s="224">
        <v>121.59000000000002</v>
      </c>
      <c r="Q65" s="225">
        <v>135.1</v>
      </c>
      <c r="R65" s="225">
        <v>148.61000000000001</v>
      </c>
      <c r="S65" s="225">
        <v>162.12</v>
      </c>
      <c r="T65" s="135">
        <v>94.570000000000007</v>
      </c>
      <c r="U65" s="135">
        <v>108.08</v>
      </c>
      <c r="V65" s="135">
        <v>121.59000000000002</v>
      </c>
      <c r="W65" s="135">
        <v>135.1</v>
      </c>
      <c r="X65" s="135">
        <v>148.61000000000001</v>
      </c>
      <c r="Y65" s="135">
        <v>162.12</v>
      </c>
    </row>
    <row r="66" spans="1:25" x14ac:dyDescent="0.3">
      <c r="A66" s="142">
        <v>1391</v>
      </c>
      <c r="B66" s="142" t="s">
        <v>3</v>
      </c>
      <c r="C66" s="143">
        <v>1400</v>
      </c>
      <c r="D66" s="144">
        <v>256</v>
      </c>
      <c r="E66" s="145">
        <v>414</v>
      </c>
      <c r="F66" s="145">
        <v>481</v>
      </c>
      <c r="G66" s="145">
        <v>536</v>
      </c>
      <c r="H66" s="145">
        <v>590</v>
      </c>
      <c r="I66" s="145">
        <v>642</v>
      </c>
      <c r="J66" s="217"/>
      <c r="K66" s="159">
        <v>1361</v>
      </c>
      <c r="L66" s="195" t="s">
        <v>3</v>
      </c>
      <c r="M66" s="143">
        <v>1370</v>
      </c>
      <c r="N66" s="149">
        <v>95.27000000000001</v>
      </c>
      <c r="O66" s="149">
        <v>108.88</v>
      </c>
      <c r="P66" s="224">
        <v>122.49000000000001</v>
      </c>
      <c r="Q66" s="225">
        <v>136.1</v>
      </c>
      <c r="R66" s="225">
        <v>149.71</v>
      </c>
      <c r="S66" s="225">
        <v>163.32000000000002</v>
      </c>
      <c r="T66" s="135">
        <v>95.27000000000001</v>
      </c>
      <c r="U66" s="135">
        <v>108.88</v>
      </c>
      <c r="V66" s="135">
        <v>122.49000000000001</v>
      </c>
      <c r="W66" s="135">
        <v>136.1</v>
      </c>
      <c r="X66" s="135">
        <v>149.71</v>
      </c>
      <c r="Y66" s="135">
        <v>163.32000000000002</v>
      </c>
    </row>
    <row r="67" spans="1:25" x14ac:dyDescent="0.3">
      <c r="A67" s="142">
        <v>1401</v>
      </c>
      <c r="B67" s="142" t="s">
        <v>3</v>
      </c>
      <c r="C67" s="143">
        <v>1410</v>
      </c>
      <c r="D67" s="144">
        <v>265</v>
      </c>
      <c r="E67" s="145">
        <v>426</v>
      </c>
      <c r="F67" s="145">
        <v>495</v>
      </c>
      <c r="G67" s="145">
        <v>552</v>
      </c>
      <c r="H67" s="145">
        <v>607</v>
      </c>
      <c r="I67" s="145">
        <v>661</v>
      </c>
      <c r="J67" s="217"/>
      <c r="K67" s="159">
        <v>1371</v>
      </c>
      <c r="L67" s="195" t="s">
        <v>3</v>
      </c>
      <c r="M67" s="143">
        <v>1380</v>
      </c>
      <c r="N67" s="149">
        <v>95.970000000000013</v>
      </c>
      <c r="O67" s="149">
        <v>109.68</v>
      </c>
      <c r="P67" s="224">
        <v>123.39000000000001</v>
      </c>
      <c r="Q67" s="225">
        <v>137.1</v>
      </c>
      <c r="R67" s="225">
        <v>150.81000000000003</v>
      </c>
      <c r="S67" s="225">
        <v>164.52</v>
      </c>
      <c r="T67" s="135">
        <v>95.970000000000013</v>
      </c>
      <c r="U67" s="135">
        <v>109.68</v>
      </c>
      <c r="V67" s="135">
        <v>123.39000000000001</v>
      </c>
      <c r="W67" s="135">
        <v>137.1</v>
      </c>
      <c r="X67" s="135">
        <v>150.81000000000003</v>
      </c>
      <c r="Y67" s="135">
        <v>164.52</v>
      </c>
    </row>
    <row r="68" spans="1:25" x14ac:dyDescent="0.3">
      <c r="A68" s="142">
        <v>1411</v>
      </c>
      <c r="B68" s="142" t="s">
        <v>3</v>
      </c>
      <c r="C68" s="143">
        <v>1420</v>
      </c>
      <c r="D68" s="144">
        <v>265</v>
      </c>
      <c r="E68" s="145">
        <v>426</v>
      </c>
      <c r="F68" s="145">
        <v>495</v>
      </c>
      <c r="G68" s="145">
        <v>552</v>
      </c>
      <c r="H68" s="145">
        <v>607</v>
      </c>
      <c r="I68" s="145">
        <v>661</v>
      </c>
      <c r="J68" s="217"/>
      <c r="K68" s="159">
        <v>1381</v>
      </c>
      <c r="L68" s="195" t="s">
        <v>3</v>
      </c>
      <c r="M68" s="143">
        <v>1390</v>
      </c>
      <c r="N68" s="149">
        <v>96.670000000000016</v>
      </c>
      <c r="O68" s="149">
        <v>110.48</v>
      </c>
      <c r="P68" s="224">
        <v>124.29000000000002</v>
      </c>
      <c r="Q68" s="225">
        <v>138.1</v>
      </c>
      <c r="R68" s="225">
        <v>151.91000000000003</v>
      </c>
      <c r="S68" s="225">
        <v>165.72</v>
      </c>
      <c r="T68" s="135">
        <v>96.670000000000016</v>
      </c>
      <c r="U68" s="135">
        <v>110.48</v>
      </c>
      <c r="V68" s="135">
        <v>124.29000000000002</v>
      </c>
      <c r="W68" s="135">
        <v>138.1</v>
      </c>
      <c r="X68" s="135">
        <v>151.91000000000003</v>
      </c>
      <c r="Y68" s="135">
        <v>165.72</v>
      </c>
    </row>
    <row r="69" spans="1:25" x14ac:dyDescent="0.3">
      <c r="A69" s="142">
        <v>1421</v>
      </c>
      <c r="B69" s="142" t="s">
        <v>3</v>
      </c>
      <c r="C69" s="143">
        <v>1430</v>
      </c>
      <c r="D69" s="144">
        <v>265</v>
      </c>
      <c r="E69" s="145">
        <v>426</v>
      </c>
      <c r="F69" s="145">
        <v>495</v>
      </c>
      <c r="G69" s="145">
        <v>552</v>
      </c>
      <c r="H69" s="145">
        <v>607</v>
      </c>
      <c r="I69" s="145">
        <v>661</v>
      </c>
      <c r="J69" s="217"/>
      <c r="K69" s="159">
        <v>1391</v>
      </c>
      <c r="L69" s="195" t="s">
        <v>4</v>
      </c>
      <c r="M69" s="143">
        <v>1400</v>
      </c>
      <c r="N69" s="149">
        <v>97.37</v>
      </c>
      <c r="O69" s="149">
        <v>111.28</v>
      </c>
      <c r="P69" s="224">
        <v>125.19000000000001</v>
      </c>
      <c r="Q69" s="225">
        <v>139.1</v>
      </c>
      <c r="R69" s="225">
        <v>153.01000000000002</v>
      </c>
      <c r="S69" s="225">
        <v>166.92000000000002</v>
      </c>
      <c r="T69" s="135">
        <v>97.37</v>
      </c>
      <c r="U69" s="135">
        <v>111.28</v>
      </c>
      <c r="V69" s="135">
        <v>125.19000000000001</v>
      </c>
      <c r="W69" s="135">
        <v>139.1</v>
      </c>
      <c r="X69" s="135">
        <v>153.01000000000002</v>
      </c>
      <c r="Y69" s="135">
        <v>166.92000000000002</v>
      </c>
    </row>
    <row r="70" spans="1:25" x14ac:dyDescent="0.3">
      <c r="A70" s="142">
        <v>1431</v>
      </c>
      <c r="B70" s="142" t="s">
        <v>3</v>
      </c>
      <c r="C70" s="143">
        <v>1440</v>
      </c>
      <c r="D70" s="144">
        <v>265</v>
      </c>
      <c r="E70" s="145">
        <v>426</v>
      </c>
      <c r="F70" s="145">
        <v>495</v>
      </c>
      <c r="G70" s="145">
        <v>552</v>
      </c>
      <c r="H70" s="145">
        <v>607</v>
      </c>
      <c r="I70" s="145">
        <v>661</v>
      </c>
      <c r="J70" s="217"/>
      <c r="K70" s="159">
        <v>1401</v>
      </c>
      <c r="L70" s="195" t="s">
        <v>4</v>
      </c>
      <c r="M70" s="143">
        <v>1410</v>
      </c>
      <c r="N70" s="149">
        <v>98.070000000000007</v>
      </c>
      <c r="O70" s="149">
        <v>112.08</v>
      </c>
      <c r="P70" s="224">
        <v>126.09000000000002</v>
      </c>
      <c r="Q70" s="225">
        <v>140.1</v>
      </c>
      <c r="R70" s="225">
        <v>154.11000000000001</v>
      </c>
      <c r="S70" s="225">
        <v>168.12</v>
      </c>
      <c r="T70" s="135">
        <v>98.070000000000007</v>
      </c>
      <c r="U70" s="135">
        <v>112.08</v>
      </c>
      <c r="V70" s="135">
        <v>126.09000000000002</v>
      </c>
      <c r="W70" s="135">
        <v>140.1</v>
      </c>
      <c r="X70" s="135">
        <v>154.11000000000001</v>
      </c>
      <c r="Y70" s="135">
        <v>168.12</v>
      </c>
    </row>
    <row r="71" spans="1:25" x14ac:dyDescent="0.3">
      <c r="A71" s="142">
        <v>1441</v>
      </c>
      <c r="B71" s="142" t="s">
        <v>3</v>
      </c>
      <c r="C71" s="143">
        <v>1450</v>
      </c>
      <c r="D71" s="144">
        <v>265</v>
      </c>
      <c r="E71" s="145">
        <v>426</v>
      </c>
      <c r="F71" s="145">
        <v>495</v>
      </c>
      <c r="G71" s="145">
        <v>552</v>
      </c>
      <c r="H71" s="145">
        <v>607</v>
      </c>
      <c r="I71" s="145">
        <v>661</v>
      </c>
      <c r="J71" s="217"/>
      <c r="K71" s="159">
        <v>1411</v>
      </c>
      <c r="L71" s="195" t="s">
        <v>4</v>
      </c>
      <c r="M71" s="143">
        <v>1420</v>
      </c>
      <c r="N71" s="149">
        <v>112.88</v>
      </c>
      <c r="O71" s="149">
        <v>126.99</v>
      </c>
      <c r="P71" s="224">
        <v>141.1</v>
      </c>
      <c r="Q71" s="225">
        <v>155.21</v>
      </c>
      <c r="R71" s="225">
        <v>169.32</v>
      </c>
      <c r="S71" s="225">
        <v>183.43</v>
      </c>
      <c r="T71" s="135">
        <v>112.88</v>
      </c>
      <c r="U71" s="135">
        <v>126.99</v>
      </c>
      <c r="V71" s="135">
        <v>141.1</v>
      </c>
      <c r="W71" s="135">
        <v>155.21</v>
      </c>
      <c r="X71" s="135">
        <v>169.32</v>
      </c>
      <c r="Y71" s="135">
        <v>183.43</v>
      </c>
    </row>
    <row r="72" spans="1:25" x14ac:dyDescent="0.3">
      <c r="A72" s="142">
        <v>1451</v>
      </c>
      <c r="B72" s="142" t="s">
        <v>3</v>
      </c>
      <c r="C72" s="143">
        <v>1460</v>
      </c>
      <c r="D72" s="144">
        <v>275</v>
      </c>
      <c r="E72" s="145">
        <v>438</v>
      </c>
      <c r="F72" s="145">
        <v>510</v>
      </c>
      <c r="G72" s="145">
        <v>568</v>
      </c>
      <c r="H72" s="145">
        <v>625</v>
      </c>
      <c r="I72" s="145">
        <v>680</v>
      </c>
      <c r="J72" s="217"/>
      <c r="K72" s="159">
        <v>1421</v>
      </c>
      <c r="L72" s="195" t="s">
        <v>4</v>
      </c>
      <c r="M72" s="143">
        <v>1430</v>
      </c>
      <c r="N72" s="149">
        <v>113.68</v>
      </c>
      <c r="O72" s="149">
        <v>127.89</v>
      </c>
      <c r="P72" s="224">
        <v>142.1</v>
      </c>
      <c r="Q72" s="225">
        <v>156.31</v>
      </c>
      <c r="R72" s="225">
        <v>170.51999999999998</v>
      </c>
      <c r="S72" s="225">
        <v>184.73000000000002</v>
      </c>
      <c r="T72" s="135">
        <v>113.68</v>
      </c>
      <c r="U72" s="135">
        <v>127.89</v>
      </c>
      <c r="V72" s="135">
        <v>142.1</v>
      </c>
      <c r="W72" s="135">
        <v>156.31</v>
      </c>
      <c r="X72" s="135">
        <v>170.51999999999998</v>
      </c>
      <c r="Y72" s="135">
        <v>184.73000000000002</v>
      </c>
    </row>
    <row r="73" spans="1:25" x14ac:dyDescent="0.3">
      <c r="A73" s="142">
        <v>1461</v>
      </c>
      <c r="B73" s="142" t="s">
        <v>3</v>
      </c>
      <c r="C73" s="143">
        <v>1470</v>
      </c>
      <c r="D73" s="144">
        <v>275</v>
      </c>
      <c r="E73" s="145">
        <v>438</v>
      </c>
      <c r="F73" s="145">
        <v>510</v>
      </c>
      <c r="G73" s="145">
        <v>568</v>
      </c>
      <c r="H73" s="145">
        <v>625</v>
      </c>
      <c r="I73" s="145">
        <v>680</v>
      </c>
      <c r="J73" s="217"/>
      <c r="K73" s="159">
        <v>1431</v>
      </c>
      <c r="L73" s="195" t="s">
        <v>4</v>
      </c>
      <c r="M73" s="143">
        <v>1440</v>
      </c>
      <c r="N73" s="149">
        <v>114.48</v>
      </c>
      <c r="O73" s="149">
        <v>128.79</v>
      </c>
      <c r="P73" s="224">
        <v>143.1</v>
      </c>
      <c r="Q73" s="225">
        <v>157.41</v>
      </c>
      <c r="R73" s="225">
        <v>171.72</v>
      </c>
      <c r="S73" s="225">
        <v>186.03</v>
      </c>
      <c r="T73" s="135">
        <v>114.48</v>
      </c>
      <c r="U73" s="135">
        <v>128.79</v>
      </c>
      <c r="V73" s="135">
        <v>143.1</v>
      </c>
      <c r="W73" s="135">
        <v>157.41</v>
      </c>
      <c r="X73" s="135">
        <v>171.72</v>
      </c>
      <c r="Y73" s="135">
        <v>186.03</v>
      </c>
    </row>
    <row r="74" spans="1:25" x14ac:dyDescent="0.3">
      <c r="A74" s="142">
        <v>1471</v>
      </c>
      <c r="B74" s="142" t="s">
        <v>3</v>
      </c>
      <c r="C74" s="143">
        <v>1480</v>
      </c>
      <c r="D74" s="144">
        <v>275</v>
      </c>
      <c r="E74" s="145">
        <v>438</v>
      </c>
      <c r="F74" s="145">
        <v>510</v>
      </c>
      <c r="G74" s="145">
        <v>568</v>
      </c>
      <c r="H74" s="145">
        <v>625</v>
      </c>
      <c r="I74" s="145">
        <v>680</v>
      </c>
      <c r="J74" s="217"/>
      <c r="K74" s="159">
        <v>1441</v>
      </c>
      <c r="L74" s="195" t="s">
        <v>4</v>
      </c>
      <c r="M74" s="143">
        <v>1450</v>
      </c>
      <c r="N74" s="149">
        <v>115.28</v>
      </c>
      <c r="O74" s="149">
        <v>129.69</v>
      </c>
      <c r="P74" s="224">
        <v>144.1</v>
      </c>
      <c r="Q74" s="225">
        <v>158.51</v>
      </c>
      <c r="R74" s="225">
        <v>172.92</v>
      </c>
      <c r="S74" s="225">
        <v>187.33</v>
      </c>
      <c r="T74" s="135">
        <v>115.28</v>
      </c>
      <c r="U74" s="135">
        <v>129.69</v>
      </c>
      <c r="V74" s="135">
        <v>144.1</v>
      </c>
      <c r="W74" s="135">
        <v>158.51</v>
      </c>
      <c r="X74" s="135">
        <v>172.92</v>
      </c>
      <c r="Y74" s="135">
        <v>187.33</v>
      </c>
    </row>
    <row r="75" spans="1:25" x14ac:dyDescent="0.3">
      <c r="A75" s="142">
        <v>1481</v>
      </c>
      <c r="B75" s="142" t="s">
        <v>3</v>
      </c>
      <c r="C75" s="143">
        <v>1490</v>
      </c>
      <c r="D75" s="144">
        <v>275</v>
      </c>
      <c r="E75" s="145">
        <v>438</v>
      </c>
      <c r="F75" s="145">
        <v>510</v>
      </c>
      <c r="G75" s="145">
        <v>568</v>
      </c>
      <c r="H75" s="145">
        <v>625</v>
      </c>
      <c r="I75" s="145">
        <v>680</v>
      </c>
      <c r="J75" s="217"/>
      <c r="K75" s="159">
        <v>1451</v>
      </c>
      <c r="L75" s="195" t="s">
        <v>4</v>
      </c>
      <c r="M75" s="143">
        <v>1460</v>
      </c>
      <c r="N75" s="149">
        <v>116.08</v>
      </c>
      <c r="O75" s="149">
        <v>130.59</v>
      </c>
      <c r="P75" s="224">
        <v>145.1</v>
      </c>
      <c r="Q75" s="225">
        <v>159.61000000000001</v>
      </c>
      <c r="R75" s="225">
        <v>174.12</v>
      </c>
      <c r="S75" s="225">
        <v>188.63</v>
      </c>
      <c r="T75" s="135">
        <v>116.08</v>
      </c>
      <c r="U75" s="135">
        <v>130.59</v>
      </c>
      <c r="V75" s="135">
        <v>145.1</v>
      </c>
      <c r="W75" s="135">
        <v>159.61000000000001</v>
      </c>
      <c r="X75" s="135">
        <v>174.12</v>
      </c>
      <c r="Y75" s="135">
        <v>188.63</v>
      </c>
    </row>
    <row r="76" spans="1:25" x14ac:dyDescent="0.3">
      <c r="A76" s="142">
        <v>1491</v>
      </c>
      <c r="B76" s="142" t="s">
        <v>3</v>
      </c>
      <c r="C76" s="143">
        <v>1500</v>
      </c>
      <c r="D76" s="144">
        <v>275</v>
      </c>
      <c r="E76" s="145">
        <v>438</v>
      </c>
      <c r="F76" s="145">
        <v>510</v>
      </c>
      <c r="G76" s="145">
        <v>568</v>
      </c>
      <c r="H76" s="145">
        <v>625</v>
      </c>
      <c r="I76" s="145">
        <v>680</v>
      </c>
      <c r="J76" s="217"/>
      <c r="K76" s="159">
        <v>1461</v>
      </c>
      <c r="L76" s="195" t="s">
        <v>4</v>
      </c>
      <c r="M76" s="143">
        <v>1470</v>
      </c>
      <c r="N76" s="149">
        <v>131.49</v>
      </c>
      <c r="O76" s="149">
        <v>146.1</v>
      </c>
      <c r="P76" s="224">
        <v>160.71</v>
      </c>
      <c r="Q76" s="225">
        <v>175.32</v>
      </c>
      <c r="R76" s="225">
        <v>189.93</v>
      </c>
      <c r="S76" s="225">
        <v>204.54000000000002</v>
      </c>
      <c r="T76" s="135">
        <v>131.49</v>
      </c>
      <c r="U76" s="135">
        <v>146.1</v>
      </c>
      <c r="V76" s="135">
        <v>160.71</v>
      </c>
      <c r="W76" s="135">
        <v>175.32</v>
      </c>
      <c r="X76" s="135">
        <v>189.93</v>
      </c>
      <c r="Y76" s="135">
        <v>204.54000000000002</v>
      </c>
    </row>
    <row r="77" spans="1:25" x14ac:dyDescent="0.3">
      <c r="A77" s="142">
        <v>1501</v>
      </c>
      <c r="B77" s="142" t="s">
        <v>3</v>
      </c>
      <c r="C77" s="143">
        <v>1510</v>
      </c>
      <c r="D77" s="144">
        <v>284</v>
      </c>
      <c r="E77" s="145">
        <v>451</v>
      </c>
      <c r="F77" s="145">
        <v>524</v>
      </c>
      <c r="G77" s="145">
        <v>584</v>
      </c>
      <c r="H77" s="145">
        <v>643</v>
      </c>
      <c r="I77" s="145">
        <v>699</v>
      </c>
      <c r="J77" s="217"/>
      <c r="K77" s="159">
        <v>1471</v>
      </c>
      <c r="L77" s="195" t="s">
        <v>4</v>
      </c>
      <c r="M77" s="143">
        <v>1480</v>
      </c>
      <c r="N77" s="149">
        <v>132.38999999999999</v>
      </c>
      <c r="O77" s="149">
        <v>147.1</v>
      </c>
      <c r="P77" s="224">
        <v>161.81</v>
      </c>
      <c r="Q77" s="225">
        <v>176.51999999999998</v>
      </c>
      <c r="R77" s="225">
        <v>191.23000000000002</v>
      </c>
      <c r="S77" s="225">
        <v>205.94000000000003</v>
      </c>
      <c r="T77" s="135">
        <v>132.38999999999999</v>
      </c>
      <c r="U77" s="135">
        <v>147.1</v>
      </c>
      <c r="V77" s="135">
        <v>161.81</v>
      </c>
      <c r="W77" s="135">
        <v>176.51999999999998</v>
      </c>
      <c r="X77" s="135">
        <v>191.23000000000002</v>
      </c>
      <c r="Y77" s="135">
        <v>205.94000000000003</v>
      </c>
    </row>
    <row r="78" spans="1:25" x14ac:dyDescent="0.3">
      <c r="A78" s="142">
        <v>1511</v>
      </c>
      <c r="B78" s="142" t="s">
        <v>3</v>
      </c>
      <c r="C78" s="143">
        <v>1520</v>
      </c>
      <c r="D78" s="144">
        <v>284</v>
      </c>
      <c r="E78" s="145">
        <v>451</v>
      </c>
      <c r="F78" s="145">
        <v>524</v>
      </c>
      <c r="G78" s="145">
        <v>584</v>
      </c>
      <c r="H78" s="145">
        <v>643</v>
      </c>
      <c r="I78" s="145">
        <v>699</v>
      </c>
      <c r="J78" s="217"/>
      <c r="K78" s="159">
        <v>1481</v>
      </c>
      <c r="L78" s="195" t="s">
        <v>4</v>
      </c>
      <c r="M78" s="143">
        <v>1490</v>
      </c>
      <c r="N78" s="149">
        <v>133.29</v>
      </c>
      <c r="O78" s="149">
        <v>148.1</v>
      </c>
      <c r="P78" s="224">
        <v>162.91</v>
      </c>
      <c r="Q78" s="225">
        <v>177.72</v>
      </c>
      <c r="R78" s="225">
        <v>192.53</v>
      </c>
      <c r="S78" s="225">
        <v>207.34000000000003</v>
      </c>
      <c r="T78" s="135">
        <v>133.29</v>
      </c>
      <c r="U78" s="135">
        <v>148.1</v>
      </c>
      <c r="V78" s="135">
        <v>162.91</v>
      </c>
      <c r="W78" s="135">
        <v>177.72</v>
      </c>
      <c r="X78" s="135">
        <v>192.53</v>
      </c>
      <c r="Y78" s="135">
        <v>207.34000000000003</v>
      </c>
    </row>
    <row r="79" spans="1:25" x14ac:dyDescent="0.3">
      <c r="A79" s="142">
        <v>1521</v>
      </c>
      <c r="B79" s="142" t="s">
        <v>3</v>
      </c>
      <c r="C79" s="143">
        <v>1530</v>
      </c>
      <c r="D79" s="144">
        <v>284</v>
      </c>
      <c r="E79" s="145">
        <v>451</v>
      </c>
      <c r="F79" s="145">
        <v>524</v>
      </c>
      <c r="G79" s="145">
        <v>584</v>
      </c>
      <c r="H79" s="145">
        <v>643</v>
      </c>
      <c r="I79" s="145">
        <v>699</v>
      </c>
      <c r="J79" s="217"/>
      <c r="K79" s="159">
        <v>1491</v>
      </c>
      <c r="L79" s="195" t="s">
        <v>4</v>
      </c>
      <c r="M79" s="143">
        <v>1500</v>
      </c>
      <c r="N79" s="149">
        <v>134.19</v>
      </c>
      <c r="O79" s="149">
        <v>149.1</v>
      </c>
      <c r="P79" s="224">
        <v>164.01</v>
      </c>
      <c r="Q79" s="225">
        <v>178.92</v>
      </c>
      <c r="R79" s="225">
        <v>193.83</v>
      </c>
      <c r="S79" s="225">
        <v>208.74</v>
      </c>
      <c r="T79" s="135">
        <v>134.19</v>
      </c>
      <c r="U79" s="135">
        <v>149.1</v>
      </c>
      <c r="V79" s="135">
        <v>164.01</v>
      </c>
      <c r="W79" s="135">
        <v>178.92</v>
      </c>
      <c r="X79" s="135">
        <v>193.83</v>
      </c>
      <c r="Y79" s="135">
        <v>208.74</v>
      </c>
    </row>
    <row r="80" spans="1:25" x14ac:dyDescent="0.3">
      <c r="A80" s="142">
        <v>1531</v>
      </c>
      <c r="B80" s="142" t="s">
        <v>3</v>
      </c>
      <c r="C80" s="143">
        <v>1540</v>
      </c>
      <c r="D80" s="144">
        <v>284</v>
      </c>
      <c r="E80" s="145">
        <v>451</v>
      </c>
      <c r="F80" s="145">
        <v>524</v>
      </c>
      <c r="G80" s="145">
        <v>584</v>
      </c>
      <c r="H80" s="145">
        <v>643</v>
      </c>
      <c r="I80" s="145">
        <v>699</v>
      </c>
      <c r="J80" s="217"/>
      <c r="K80" s="159">
        <v>1501</v>
      </c>
      <c r="L80" s="195" t="s">
        <v>4</v>
      </c>
      <c r="M80" s="143">
        <v>1510</v>
      </c>
      <c r="N80" s="149">
        <v>135.09</v>
      </c>
      <c r="O80" s="149">
        <v>150.1</v>
      </c>
      <c r="P80" s="224">
        <v>165.11</v>
      </c>
      <c r="Q80" s="225">
        <v>180.12</v>
      </c>
      <c r="R80" s="225">
        <v>195.13</v>
      </c>
      <c r="S80" s="225">
        <v>210.14000000000001</v>
      </c>
      <c r="T80" s="135">
        <v>135.09</v>
      </c>
      <c r="U80" s="135">
        <v>150.1</v>
      </c>
      <c r="V80" s="135">
        <v>165.11</v>
      </c>
      <c r="W80" s="135">
        <v>180.12</v>
      </c>
      <c r="X80" s="135">
        <v>195.13</v>
      </c>
      <c r="Y80" s="135">
        <v>210.14000000000001</v>
      </c>
    </row>
    <row r="81" spans="1:25" x14ac:dyDescent="0.3">
      <c r="A81" s="142">
        <v>1541</v>
      </c>
      <c r="B81" s="142" t="s">
        <v>3</v>
      </c>
      <c r="C81" s="143">
        <v>1550</v>
      </c>
      <c r="D81" s="144">
        <v>284</v>
      </c>
      <c r="E81" s="145">
        <v>451</v>
      </c>
      <c r="F81" s="145">
        <v>524</v>
      </c>
      <c r="G81" s="145">
        <v>584</v>
      </c>
      <c r="H81" s="145">
        <v>643</v>
      </c>
      <c r="I81" s="145">
        <v>699</v>
      </c>
      <c r="J81" s="217"/>
      <c r="K81" s="159">
        <v>1511</v>
      </c>
      <c r="L81" s="195" t="s">
        <v>4</v>
      </c>
      <c r="M81" s="143">
        <v>1520</v>
      </c>
      <c r="N81" s="149">
        <v>151.1</v>
      </c>
      <c r="O81" s="149">
        <v>166.21</v>
      </c>
      <c r="P81" s="224">
        <v>181.32000000000002</v>
      </c>
      <c r="Q81" s="225">
        <v>196.43</v>
      </c>
      <c r="R81" s="225">
        <v>211.54000000000002</v>
      </c>
      <c r="S81" s="225">
        <v>226.65000000000003</v>
      </c>
      <c r="T81" s="135">
        <v>151.1</v>
      </c>
      <c r="U81" s="135">
        <v>166.21</v>
      </c>
      <c r="V81" s="135">
        <v>181.32000000000002</v>
      </c>
      <c r="W81" s="135">
        <v>196.43</v>
      </c>
      <c r="X81" s="135">
        <v>211.54000000000002</v>
      </c>
      <c r="Y81" s="135">
        <v>226.65000000000003</v>
      </c>
    </row>
    <row r="82" spans="1:25" x14ac:dyDescent="0.3">
      <c r="A82" s="142">
        <v>1551</v>
      </c>
      <c r="B82" s="142" t="s">
        <v>3</v>
      </c>
      <c r="C82" s="143">
        <v>1560</v>
      </c>
      <c r="D82" s="144">
        <v>293</v>
      </c>
      <c r="E82" s="145">
        <v>463</v>
      </c>
      <c r="F82" s="145">
        <v>538</v>
      </c>
      <c r="G82" s="145">
        <v>600</v>
      </c>
      <c r="H82" s="145">
        <v>660</v>
      </c>
      <c r="I82" s="145">
        <v>718</v>
      </c>
      <c r="J82" s="217"/>
      <c r="K82" s="159">
        <v>1521</v>
      </c>
      <c r="L82" s="195" t="s">
        <v>4</v>
      </c>
      <c r="M82" s="143">
        <v>1530</v>
      </c>
      <c r="N82" s="149">
        <v>152.1</v>
      </c>
      <c r="O82" s="149">
        <v>167.31</v>
      </c>
      <c r="P82" s="224">
        <v>182.52</v>
      </c>
      <c r="Q82" s="225">
        <v>197.73000000000002</v>
      </c>
      <c r="R82" s="225">
        <v>212.94000000000003</v>
      </c>
      <c r="S82" s="225">
        <v>228.15000000000003</v>
      </c>
      <c r="T82" s="135">
        <v>152.1</v>
      </c>
      <c r="U82" s="135">
        <v>167.31</v>
      </c>
      <c r="V82" s="135">
        <v>182.52</v>
      </c>
      <c r="W82" s="135">
        <v>197.73000000000002</v>
      </c>
      <c r="X82" s="135">
        <v>212.94000000000003</v>
      </c>
      <c r="Y82" s="135">
        <v>228.15000000000003</v>
      </c>
    </row>
    <row r="83" spans="1:25" x14ac:dyDescent="0.3">
      <c r="A83" s="142">
        <v>1561</v>
      </c>
      <c r="B83" s="142" t="s">
        <v>3</v>
      </c>
      <c r="C83" s="143">
        <v>1570</v>
      </c>
      <c r="D83" s="144">
        <v>293</v>
      </c>
      <c r="E83" s="145">
        <v>463</v>
      </c>
      <c r="F83" s="145">
        <v>538</v>
      </c>
      <c r="G83" s="145">
        <v>600</v>
      </c>
      <c r="H83" s="145">
        <v>660</v>
      </c>
      <c r="I83" s="145">
        <v>718</v>
      </c>
      <c r="J83" s="217"/>
      <c r="K83" s="159">
        <v>1531</v>
      </c>
      <c r="L83" s="195" t="s">
        <v>4</v>
      </c>
      <c r="M83" s="143">
        <v>1540</v>
      </c>
      <c r="N83" s="149">
        <v>153.1</v>
      </c>
      <c r="O83" s="149">
        <v>168.41</v>
      </c>
      <c r="P83" s="224">
        <v>183.72000000000003</v>
      </c>
      <c r="Q83" s="225">
        <v>199.03</v>
      </c>
      <c r="R83" s="225">
        <v>214.34000000000003</v>
      </c>
      <c r="S83" s="225">
        <v>229.65000000000003</v>
      </c>
      <c r="T83" s="135">
        <v>153.1</v>
      </c>
      <c r="U83" s="135">
        <v>168.41</v>
      </c>
      <c r="V83" s="135">
        <v>183.72000000000003</v>
      </c>
      <c r="W83" s="135">
        <v>199.03</v>
      </c>
      <c r="X83" s="135">
        <v>214.34000000000003</v>
      </c>
      <c r="Y83" s="135">
        <v>229.65000000000003</v>
      </c>
    </row>
    <row r="84" spans="1:25" x14ac:dyDescent="0.3">
      <c r="A84" s="142">
        <v>1571</v>
      </c>
      <c r="B84" s="142" t="s">
        <v>3</v>
      </c>
      <c r="C84" s="143">
        <v>1580</v>
      </c>
      <c r="D84" s="144">
        <v>293</v>
      </c>
      <c r="E84" s="145">
        <v>463</v>
      </c>
      <c r="F84" s="145">
        <v>538</v>
      </c>
      <c r="G84" s="145">
        <v>600</v>
      </c>
      <c r="H84" s="145">
        <v>660</v>
      </c>
      <c r="I84" s="145">
        <v>718</v>
      </c>
      <c r="J84" s="217"/>
      <c r="K84" s="159">
        <v>1541</v>
      </c>
      <c r="L84" s="195" t="s">
        <v>4</v>
      </c>
      <c r="M84" s="143">
        <v>1550</v>
      </c>
      <c r="N84" s="149">
        <v>154.10000000000002</v>
      </c>
      <c r="O84" s="149">
        <v>169.51</v>
      </c>
      <c r="P84" s="224">
        <v>184.92000000000002</v>
      </c>
      <c r="Q84" s="225">
        <v>200.33</v>
      </c>
      <c r="R84" s="225">
        <v>215.74</v>
      </c>
      <c r="S84" s="225">
        <v>231.15000000000003</v>
      </c>
      <c r="T84" s="135">
        <v>154.10000000000002</v>
      </c>
      <c r="U84" s="135">
        <v>169.51</v>
      </c>
      <c r="V84" s="135">
        <v>184.92000000000002</v>
      </c>
      <c r="W84" s="135">
        <v>200.33</v>
      </c>
      <c r="X84" s="135">
        <v>215.74</v>
      </c>
      <c r="Y84" s="135">
        <v>231.15000000000003</v>
      </c>
    </row>
    <row r="85" spans="1:25" x14ac:dyDescent="0.3">
      <c r="A85" s="142">
        <v>1581</v>
      </c>
      <c r="B85" s="142" t="s">
        <v>3</v>
      </c>
      <c r="C85" s="143">
        <v>1590</v>
      </c>
      <c r="D85" s="144">
        <v>293</v>
      </c>
      <c r="E85" s="145">
        <v>463</v>
      </c>
      <c r="F85" s="145">
        <v>538</v>
      </c>
      <c r="G85" s="145">
        <v>600</v>
      </c>
      <c r="H85" s="145">
        <v>660</v>
      </c>
      <c r="I85" s="145">
        <v>718</v>
      </c>
      <c r="J85" s="206"/>
      <c r="K85" s="159">
        <v>1551</v>
      </c>
      <c r="L85" s="195" t="s">
        <v>4</v>
      </c>
      <c r="M85" s="143">
        <v>1560</v>
      </c>
      <c r="N85" s="149">
        <v>155.10000000000002</v>
      </c>
      <c r="O85" s="149">
        <v>170.61</v>
      </c>
      <c r="P85" s="224">
        <v>186.12</v>
      </c>
      <c r="Q85" s="225">
        <v>201.63</v>
      </c>
      <c r="R85" s="225">
        <v>217.14000000000001</v>
      </c>
      <c r="S85" s="225">
        <v>232.65000000000003</v>
      </c>
      <c r="T85" s="135">
        <v>155.10000000000002</v>
      </c>
      <c r="U85" s="135">
        <v>170.61</v>
      </c>
      <c r="V85" s="135">
        <v>186.12</v>
      </c>
      <c r="W85" s="135">
        <v>201.63</v>
      </c>
      <c r="X85" s="135">
        <v>217.14000000000001</v>
      </c>
      <c r="Y85" s="135">
        <v>232.65000000000003</v>
      </c>
    </row>
    <row r="86" spans="1:25" x14ac:dyDescent="0.3">
      <c r="A86" s="142">
        <v>1591</v>
      </c>
      <c r="B86" s="142" t="s">
        <v>3</v>
      </c>
      <c r="C86" s="143">
        <v>1600</v>
      </c>
      <c r="D86" s="144">
        <v>293</v>
      </c>
      <c r="E86" s="145">
        <v>463</v>
      </c>
      <c r="F86" s="145">
        <v>538</v>
      </c>
      <c r="G86" s="145">
        <v>600</v>
      </c>
      <c r="H86" s="145">
        <v>660</v>
      </c>
      <c r="I86" s="145">
        <v>718</v>
      </c>
      <c r="J86" s="206"/>
      <c r="K86" s="159">
        <v>1561</v>
      </c>
      <c r="L86" s="195" t="s">
        <v>4</v>
      </c>
      <c r="M86" s="143">
        <v>1570</v>
      </c>
      <c r="N86" s="149">
        <v>171.71</v>
      </c>
      <c r="O86" s="149">
        <v>187.32</v>
      </c>
      <c r="P86" s="224">
        <v>202.93</v>
      </c>
      <c r="Q86" s="225">
        <v>218.54000000000002</v>
      </c>
      <c r="R86" s="225">
        <v>234.14999999999998</v>
      </c>
      <c r="S86" s="225">
        <v>249.76000000000002</v>
      </c>
      <c r="T86" s="135">
        <v>171.71</v>
      </c>
      <c r="U86" s="135">
        <v>187.32</v>
      </c>
      <c r="V86" s="135">
        <v>202.93</v>
      </c>
      <c r="W86" s="135">
        <v>218.54000000000002</v>
      </c>
      <c r="X86" s="135">
        <v>234.14999999999998</v>
      </c>
      <c r="Y86" s="135">
        <v>249.76000000000002</v>
      </c>
    </row>
    <row r="87" spans="1:25" x14ac:dyDescent="0.3">
      <c r="A87" s="142">
        <v>1601</v>
      </c>
      <c r="B87" s="142" t="s">
        <v>3</v>
      </c>
      <c r="C87" s="143">
        <v>1610</v>
      </c>
      <c r="D87" s="144">
        <v>303</v>
      </c>
      <c r="E87" s="145">
        <v>476</v>
      </c>
      <c r="F87" s="145">
        <v>553</v>
      </c>
      <c r="G87" s="145">
        <v>616</v>
      </c>
      <c r="H87" s="145">
        <v>678</v>
      </c>
      <c r="I87" s="145">
        <v>737</v>
      </c>
      <c r="J87" s="206"/>
      <c r="K87" s="159">
        <v>1571</v>
      </c>
      <c r="L87" s="195" t="s">
        <v>4</v>
      </c>
      <c r="M87" s="143">
        <v>1580</v>
      </c>
      <c r="N87" s="149">
        <v>172.81</v>
      </c>
      <c r="O87" s="149">
        <v>188.51999999999998</v>
      </c>
      <c r="P87" s="224">
        <v>204.23000000000002</v>
      </c>
      <c r="Q87" s="225">
        <v>219.94000000000003</v>
      </c>
      <c r="R87" s="225">
        <v>235.64999999999998</v>
      </c>
      <c r="S87" s="225">
        <v>251.36</v>
      </c>
      <c r="T87" s="135">
        <v>172.81</v>
      </c>
      <c r="U87" s="135">
        <v>188.51999999999998</v>
      </c>
      <c r="V87" s="135">
        <v>204.23000000000002</v>
      </c>
      <c r="W87" s="135">
        <v>219.94000000000003</v>
      </c>
      <c r="X87" s="135">
        <v>235.64999999999998</v>
      </c>
      <c r="Y87" s="135">
        <v>251.36</v>
      </c>
    </row>
    <row r="88" spans="1:25" x14ac:dyDescent="0.3">
      <c r="A88" s="142">
        <v>1611</v>
      </c>
      <c r="B88" s="142" t="s">
        <v>3</v>
      </c>
      <c r="C88" s="143">
        <v>1620</v>
      </c>
      <c r="D88" s="144">
        <v>303</v>
      </c>
      <c r="E88" s="145">
        <v>476</v>
      </c>
      <c r="F88" s="145">
        <v>553</v>
      </c>
      <c r="G88" s="145">
        <v>616</v>
      </c>
      <c r="H88" s="145">
        <v>678</v>
      </c>
      <c r="I88" s="145">
        <v>737</v>
      </c>
      <c r="J88" s="206"/>
      <c r="K88" s="159">
        <v>1581</v>
      </c>
      <c r="L88" s="195" t="s">
        <v>4</v>
      </c>
      <c r="M88" s="143">
        <v>1590</v>
      </c>
      <c r="N88" s="149">
        <v>173.91</v>
      </c>
      <c r="O88" s="149">
        <v>189.72</v>
      </c>
      <c r="P88" s="224">
        <v>205.53</v>
      </c>
      <c r="Q88" s="225">
        <v>221.34000000000003</v>
      </c>
      <c r="R88" s="225">
        <v>237.14999999999998</v>
      </c>
      <c r="S88" s="225">
        <v>252.96</v>
      </c>
      <c r="T88" s="135">
        <v>173.91</v>
      </c>
      <c r="U88" s="135">
        <v>189.72</v>
      </c>
      <c r="V88" s="135">
        <v>205.53</v>
      </c>
      <c r="W88" s="135">
        <v>221.34000000000003</v>
      </c>
      <c r="X88" s="135">
        <v>237.14999999999998</v>
      </c>
      <c r="Y88" s="135">
        <v>252.96</v>
      </c>
    </row>
    <row r="89" spans="1:25" x14ac:dyDescent="0.3">
      <c r="A89" s="142">
        <v>1621</v>
      </c>
      <c r="B89" s="142" t="s">
        <v>3</v>
      </c>
      <c r="C89" s="143">
        <v>1630</v>
      </c>
      <c r="D89" s="144">
        <v>303</v>
      </c>
      <c r="E89" s="145">
        <v>476</v>
      </c>
      <c r="F89" s="145">
        <v>553</v>
      </c>
      <c r="G89" s="145">
        <v>616</v>
      </c>
      <c r="H89" s="145">
        <v>678</v>
      </c>
      <c r="I89" s="145">
        <v>737</v>
      </c>
      <c r="J89" s="206"/>
      <c r="K89" s="159">
        <v>1591</v>
      </c>
      <c r="L89" s="195" t="s">
        <v>4</v>
      </c>
      <c r="M89" s="143">
        <v>1600</v>
      </c>
      <c r="N89" s="149">
        <v>175.01</v>
      </c>
      <c r="O89" s="149">
        <v>190.92</v>
      </c>
      <c r="P89" s="224">
        <v>206.83</v>
      </c>
      <c r="Q89" s="225">
        <v>222.74</v>
      </c>
      <c r="R89" s="225">
        <v>238.64999999999998</v>
      </c>
      <c r="S89" s="225">
        <v>254.56</v>
      </c>
      <c r="T89" s="135">
        <v>175.01</v>
      </c>
      <c r="U89" s="135">
        <v>190.92</v>
      </c>
      <c r="V89" s="135">
        <v>206.83</v>
      </c>
      <c r="W89" s="135">
        <v>222.74</v>
      </c>
      <c r="X89" s="135">
        <v>238.64999999999998</v>
      </c>
      <c r="Y89" s="135">
        <v>254.56</v>
      </c>
    </row>
    <row r="90" spans="1:25" x14ac:dyDescent="0.3">
      <c r="A90" s="142">
        <v>1631</v>
      </c>
      <c r="B90" s="142" t="s">
        <v>3</v>
      </c>
      <c r="C90" s="143">
        <v>1640</v>
      </c>
      <c r="D90" s="144">
        <v>303</v>
      </c>
      <c r="E90" s="145">
        <v>476</v>
      </c>
      <c r="F90" s="145">
        <v>553</v>
      </c>
      <c r="G90" s="145">
        <v>616</v>
      </c>
      <c r="H90" s="145">
        <v>678</v>
      </c>
      <c r="I90" s="145">
        <v>737</v>
      </c>
      <c r="J90" s="206"/>
      <c r="K90" s="159">
        <v>1601</v>
      </c>
      <c r="L90" s="195" t="s">
        <v>4</v>
      </c>
      <c r="M90" s="143">
        <v>1610</v>
      </c>
      <c r="N90" s="149">
        <v>176.11</v>
      </c>
      <c r="O90" s="149">
        <v>192.12</v>
      </c>
      <c r="P90" s="224">
        <v>208.13</v>
      </c>
      <c r="Q90" s="226">
        <v>224.14000000000001</v>
      </c>
      <c r="R90" s="226">
        <v>240.14999999999998</v>
      </c>
      <c r="S90" s="226">
        <v>256.16000000000003</v>
      </c>
      <c r="T90" s="135">
        <v>176.11</v>
      </c>
      <c r="U90" s="135">
        <v>192.12</v>
      </c>
      <c r="V90" s="135">
        <v>208.13</v>
      </c>
      <c r="W90" s="135">
        <v>224.14000000000001</v>
      </c>
      <c r="X90" s="135">
        <v>240.14999999999998</v>
      </c>
      <c r="Y90" s="135">
        <v>256.16000000000003</v>
      </c>
    </row>
    <row r="91" spans="1:25" x14ac:dyDescent="0.3">
      <c r="A91" s="142">
        <v>1641</v>
      </c>
      <c r="B91" s="142" t="s">
        <v>3</v>
      </c>
      <c r="C91" s="143">
        <v>1650</v>
      </c>
      <c r="D91" s="144">
        <v>303</v>
      </c>
      <c r="E91" s="145">
        <v>476</v>
      </c>
      <c r="F91" s="145">
        <v>553</v>
      </c>
      <c r="G91" s="145">
        <v>616</v>
      </c>
      <c r="H91" s="145">
        <v>678</v>
      </c>
      <c r="I91" s="145">
        <v>737</v>
      </c>
      <c r="J91" s="206"/>
      <c r="K91" s="159">
        <v>1611</v>
      </c>
      <c r="L91" s="195" t="s">
        <v>4</v>
      </c>
      <c r="M91" s="143">
        <v>1620</v>
      </c>
      <c r="N91" s="149">
        <v>193.32</v>
      </c>
      <c r="O91" s="149">
        <v>209.43</v>
      </c>
      <c r="P91" s="224">
        <v>225.53999999999996</v>
      </c>
      <c r="Q91" s="225">
        <v>241.64999999999998</v>
      </c>
      <c r="R91" s="225">
        <v>257.76</v>
      </c>
      <c r="S91" s="225">
        <v>273.86999999999995</v>
      </c>
      <c r="T91" s="135">
        <v>193.32</v>
      </c>
      <c r="U91" s="135">
        <v>209.43</v>
      </c>
      <c r="V91" s="135">
        <v>225.53999999999996</v>
      </c>
      <c r="W91" s="135">
        <v>241.64999999999998</v>
      </c>
      <c r="X91" s="135">
        <v>257.76</v>
      </c>
      <c r="Y91" s="135">
        <v>273.86999999999995</v>
      </c>
    </row>
    <row r="92" spans="1:25" x14ac:dyDescent="0.3">
      <c r="A92" s="142">
        <v>1651</v>
      </c>
      <c r="B92" s="142" t="s">
        <v>3</v>
      </c>
      <c r="C92" s="143">
        <v>1660</v>
      </c>
      <c r="D92" s="144">
        <v>311</v>
      </c>
      <c r="E92" s="145">
        <v>488</v>
      </c>
      <c r="F92" s="145">
        <v>567</v>
      </c>
      <c r="G92" s="145">
        <v>632</v>
      </c>
      <c r="H92" s="145">
        <v>695</v>
      </c>
      <c r="I92" s="145">
        <v>757</v>
      </c>
      <c r="J92" s="206"/>
      <c r="K92" s="159">
        <v>1621</v>
      </c>
      <c r="L92" s="195" t="s">
        <v>4</v>
      </c>
      <c r="M92" s="143">
        <v>1630</v>
      </c>
      <c r="N92" s="149">
        <v>194.51999999999998</v>
      </c>
      <c r="O92" s="149">
        <v>210.73000000000002</v>
      </c>
      <c r="P92" s="224">
        <v>226.93999999999997</v>
      </c>
      <c r="Q92" s="225">
        <v>243.14999999999998</v>
      </c>
      <c r="R92" s="225">
        <v>259.36</v>
      </c>
      <c r="S92" s="225">
        <v>275.57</v>
      </c>
      <c r="T92" s="135">
        <v>194.51999999999998</v>
      </c>
      <c r="U92" s="135">
        <v>210.73000000000002</v>
      </c>
      <c r="V92" s="135">
        <v>226.93999999999997</v>
      </c>
      <c r="W92" s="135">
        <v>243.14999999999998</v>
      </c>
      <c r="X92" s="135">
        <v>259.36</v>
      </c>
      <c r="Y92" s="135">
        <v>275.57</v>
      </c>
    </row>
    <row r="93" spans="1:25" x14ac:dyDescent="0.3">
      <c r="A93" s="142">
        <v>1661</v>
      </c>
      <c r="B93" s="142" t="s">
        <v>3</v>
      </c>
      <c r="C93" s="143">
        <v>1670</v>
      </c>
      <c r="D93" s="144">
        <v>311</v>
      </c>
      <c r="E93" s="145">
        <v>488</v>
      </c>
      <c r="F93" s="145">
        <v>567</v>
      </c>
      <c r="G93" s="145">
        <v>632</v>
      </c>
      <c r="H93" s="145">
        <v>695</v>
      </c>
      <c r="I93" s="145">
        <v>757</v>
      </c>
      <c r="J93" s="206"/>
      <c r="K93" s="159">
        <v>1631</v>
      </c>
      <c r="L93" s="195" t="s">
        <v>4</v>
      </c>
      <c r="M93" s="143">
        <v>1640</v>
      </c>
      <c r="N93" s="149">
        <v>195.72</v>
      </c>
      <c r="O93" s="149">
        <v>212.03</v>
      </c>
      <c r="P93" s="224">
        <v>228.33999999999997</v>
      </c>
      <c r="Q93" s="225">
        <v>244.64999999999998</v>
      </c>
      <c r="R93" s="225">
        <v>260.95999999999998</v>
      </c>
      <c r="S93" s="225">
        <v>277.27</v>
      </c>
      <c r="T93" s="135">
        <v>195.72</v>
      </c>
      <c r="U93" s="135">
        <v>212.03</v>
      </c>
      <c r="V93" s="135">
        <v>228.33999999999997</v>
      </c>
      <c r="W93" s="135">
        <v>244.64999999999998</v>
      </c>
      <c r="X93" s="135">
        <v>260.95999999999998</v>
      </c>
      <c r="Y93" s="135">
        <v>277.27</v>
      </c>
    </row>
    <row r="94" spans="1:25" x14ac:dyDescent="0.3">
      <c r="A94" s="142">
        <v>1671</v>
      </c>
      <c r="B94" s="142" t="s">
        <v>3</v>
      </c>
      <c r="C94" s="143">
        <v>1680</v>
      </c>
      <c r="D94" s="144">
        <v>311</v>
      </c>
      <c r="E94" s="145">
        <v>488</v>
      </c>
      <c r="F94" s="145">
        <v>567</v>
      </c>
      <c r="G94" s="145">
        <v>632</v>
      </c>
      <c r="H94" s="145">
        <v>695</v>
      </c>
      <c r="I94" s="145">
        <v>757</v>
      </c>
      <c r="J94" s="206"/>
      <c r="K94" s="159">
        <v>1641</v>
      </c>
      <c r="L94" s="195" t="s">
        <v>4</v>
      </c>
      <c r="M94" s="143">
        <v>1650</v>
      </c>
      <c r="N94" s="149">
        <v>196.92</v>
      </c>
      <c r="O94" s="149">
        <v>213.33</v>
      </c>
      <c r="P94" s="224">
        <v>229.73999999999998</v>
      </c>
      <c r="Q94" s="225">
        <v>246.14999999999998</v>
      </c>
      <c r="R94" s="225">
        <v>262.56</v>
      </c>
      <c r="S94" s="225">
        <v>278.96999999999997</v>
      </c>
      <c r="T94" s="135">
        <v>196.92</v>
      </c>
      <c r="U94" s="135">
        <v>213.33</v>
      </c>
      <c r="V94" s="135">
        <v>229.73999999999998</v>
      </c>
      <c r="W94" s="135">
        <v>246.14999999999998</v>
      </c>
      <c r="X94" s="135">
        <v>262.56</v>
      </c>
      <c r="Y94" s="135">
        <v>278.96999999999997</v>
      </c>
    </row>
    <row r="95" spans="1:25" x14ac:dyDescent="0.3">
      <c r="A95" s="142">
        <v>1681</v>
      </c>
      <c r="B95" s="142" t="s">
        <v>3</v>
      </c>
      <c r="C95" s="143">
        <v>1690</v>
      </c>
      <c r="D95" s="144">
        <v>311</v>
      </c>
      <c r="E95" s="145">
        <v>488</v>
      </c>
      <c r="F95" s="145">
        <v>567</v>
      </c>
      <c r="G95" s="145">
        <v>632</v>
      </c>
      <c r="H95" s="145">
        <v>695</v>
      </c>
      <c r="I95" s="145">
        <v>757</v>
      </c>
      <c r="J95" s="206"/>
      <c r="K95" s="159">
        <v>1651</v>
      </c>
      <c r="L95" s="195" t="s">
        <v>4</v>
      </c>
      <c r="M95" s="143">
        <v>1660</v>
      </c>
      <c r="N95" s="149">
        <v>198.12</v>
      </c>
      <c r="O95" s="149">
        <v>214.63</v>
      </c>
      <c r="P95" s="224">
        <v>231.14</v>
      </c>
      <c r="Q95" s="225">
        <v>247.64999999999998</v>
      </c>
      <c r="R95" s="225">
        <v>264.16000000000003</v>
      </c>
      <c r="S95" s="225">
        <v>280.66999999999996</v>
      </c>
      <c r="T95" s="135">
        <v>198.12</v>
      </c>
      <c r="U95" s="135">
        <v>214.63</v>
      </c>
      <c r="V95" s="135">
        <v>231.14</v>
      </c>
      <c r="W95" s="135">
        <v>247.64999999999998</v>
      </c>
      <c r="X95" s="135">
        <v>264.16000000000003</v>
      </c>
      <c r="Y95" s="135">
        <v>280.66999999999996</v>
      </c>
    </row>
    <row r="96" spans="1:25" x14ac:dyDescent="0.3">
      <c r="A96" s="142">
        <v>1691</v>
      </c>
      <c r="B96" s="142" t="s">
        <v>3</v>
      </c>
      <c r="C96" s="143">
        <v>1700</v>
      </c>
      <c r="D96" s="144">
        <v>311</v>
      </c>
      <c r="E96" s="145">
        <v>488</v>
      </c>
      <c r="F96" s="145">
        <v>567</v>
      </c>
      <c r="G96" s="145">
        <v>632</v>
      </c>
      <c r="H96" s="145">
        <v>695</v>
      </c>
      <c r="I96" s="145">
        <v>757</v>
      </c>
      <c r="J96" s="206"/>
      <c r="K96" s="159">
        <v>1661</v>
      </c>
      <c r="L96" s="195" t="s">
        <v>4</v>
      </c>
      <c r="M96" s="143">
        <v>1670</v>
      </c>
      <c r="N96" s="149">
        <v>215.93</v>
      </c>
      <c r="O96" s="149">
        <v>232.54000000000002</v>
      </c>
      <c r="P96" s="224">
        <v>249.14999999999998</v>
      </c>
      <c r="Q96" s="225">
        <v>265.76</v>
      </c>
      <c r="R96" s="225">
        <v>282.37</v>
      </c>
      <c r="S96" s="225">
        <v>298.97999999999996</v>
      </c>
      <c r="T96" s="135">
        <v>215.93</v>
      </c>
      <c r="U96" s="135">
        <v>232.54000000000002</v>
      </c>
      <c r="V96" s="135">
        <v>249.14999999999998</v>
      </c>
      <c r="W96" s="135">
        <v>265.76</v>
      </c>
      <c r="X96" s="135">
        <v>282.37</v>
      </c>
      <c r="Y96" s="135">
        <v>298.97999999999996</v>
      </c>
    </row>
    <row r="97" spans="1:25" x14ac:dyDescent="0.3">
      <c r="A97" s="142">
        <v>1701</v>
      </c>
      <c r="B97" s="142" t="s">
        <v>3</v>
      </c>
      <c r="C97" s="143">
        <v>1710</v>
      </c>
      <c r="D97" s="144">
        <v>320</v>
      </c>
      <c r="E97" s="145">
        <v>500</v>
      </c>
      <c r="F97" s="145">
        <v>581</v>
      </c>
      <c r="G97" s="145">
        <v>648</v>
      </c>
      <c r="H97" s="145">
        <v>713</v>
      </c>
      <c r="I97" s="145">
        <v>776</v>
      </c>
      <c r="J97" s="206"/>
      <c r="K97" s="159">
        <v>1671</v>
      </c>
      <c r="L97" s="195" t="s">
        <v>4</v>
      </c>
      <c r="M97" s="143">
        <v>1680</v>
      </c>
      <c r="N97" s="149">
        <v>217.23000000000002</v>
      </c>
      <c r="O97" s="149">
        <v>233.94000000000003</v>
      </c>
      <c r="P97" s="224">
        <v>250.64999999999998</v>
      </c>
      <c r="Q97" s="225">
        <v>267.36</v>
      </c>
      <c r="R97" s="225">
        <v>284.07</v>
      </c>
      <c r="S97" s="225">
        <v>300.77999999999997</v>
      </c>
      <c r="T97" s="135">
        <v>217.23000000000002</v>
      </c>
      <c r="U97" s="135">
        <v>233.94000000000003</v>
      </c>
      <c r="V97" s="135">
        <v>250.64999999999998</v>
      </c>
      <c r="W97" s="135">
        <v>267.36</v>
      </c>
      <c r="X97" s="135">
        <v>284.07</v>
      </c>
      <c r="Y97" s="135">
        <v>300.77999999999997</v>
      </c>
    </row>
    <row r="98" spans="1:25" x14ac:dyDescent="0.3">
      <c r="A98" s="142">
        <v>1711</v>
      </c>
      <c r="B98" s="142" t="s">
        <v>3</v>
      </c>
      <c r="C98" s="143">
        <v>1720</v>
      </c>
      <c r="D98" s="144">
        <v>320</v>
      </c>
      <c r="E98" s="145">
        <v>500</v>
      </c>
      <c r="F98" s="145">
        <v>581</v>
      </c>
      <c r="G98" s="145">
        <v>648</v>
      </c>
      <c r="H98" s="145">
        <v>713</v>
      </c>
      <c r="I98" s="145">
        <v>776</v>
      </c>
      <c r="J98" s="206"/>
      <c r="K98" s="159">
        <v>1681</v>
      </c>
      <c r="L98" s="195" t="s">
        <v>4</v>
      </c>
      <c r="M98" s="143">
        <v>1690</v>
      </c>
      <c r="N98" s="149">
        <v>218.53</v>
      </c>
      <c r="O98" s="149">
        <v>235.34000000000003</v>
      </c>
      <c r="P98" s="224">
        <v>252.14999999999998</v>
      </c>
      <c r="Q98" s="225">
        <v>268.95999999999998</v>
      </c>
      <c r="R98" s="225">
        <v>285.77000000000004</v>
      </c>
      <c r="S98" s="225">
        <v>302.58</v>
      </c>
      <c r="T98" s="135">
        <v>218.53</v>
      </c>
      <c r="U98" s="135">
        <v>235.34000000000003</v>
      </c>
      <c r="V98" s="135">
        <v>252.14999999999998</v>
      </c>
      <c r="W98" s="135">
        <v>268.95999999999998</v>
      </c>
      <c r="X98" s="135">
        <v>285.77000000000004</v>
      </c>
      <c r="Y98" s="135">
        <v>302.58</v>
      </c>
    </row>
    <row r="99" spans="1:25" x14ac:dyDescent="0.3">
      <c r="A99" s="142">
        <v>1721</v>
      </c>
      <c r="B99" s="142" t="s">
        <v>3</v>
      </c>
      <c r="C99" s="143">
        <v>1730</v>
      </c>
      <c r="D99" s="144">
        <v>320</v>
      </c>
      <c r="E99" s="145">
        <v>500</v>
      </c>
      <c r="F99" s="145">
        <v>581</v>
      </c>
      <c r="G99" s="145">
        <v>648</v>
      </c>
      <c r="H99" s="145">
        <v>713</v>
      </c>
      <c r="I99" s="145">
        <v>776</v>
      </c>
      <c r="J99" s="206"/>
      <c r="K99" s="159">
        <v>1691</v>
      </c>
      <c r="L99" s="195" t="s">
        <v>4</v>
      </c>
      <c r="M99" s="143">
        <v>1700</v>
      </c>
      <c r="N99" s="149">
        <v>219.83</v>
      </c>
      <c r="O99" s="149">
        <v>236.74</v>
      </c>
      <c r="P99" s="224">
        <v>253.64999999999998</v>
      </c>
      <c r="Q99" s="225">
        <v>270.56</v>
      </c>
      <c r="R99" s="225">
        <v>287.47000000000003</v>
      </c>
      <c r="S99" s="225">
        <v>304.38</v>
      </c>
      <c r="T99" s="135">
        <v>219.83</v>
      </c>
      <c r="U99" s="135">
        <v>236.74</v>
      </c>
      <c r="V99" s="135">
        <v>253.64999999999998</v>
      </c>
      <c r="W99" s="135">
        <v>270.56</v>
      </c>
      <c r="X99" s="135">
        <v>287.47000000000003</v>
      </c>
      <c r="Y99" s="135">
        <v>304.38</v>
      </c>
    </row>
    <row r="100" spans="1:25" x14ac:dyDescent="0.3">
      <c r="A100" s="142">
        <v>1731</v>
      </c>
      <c r="B100" s="142" t="s">
        <v>3</v>
      </c>
      <c r="C100" s="143">
        <v>1740</v>
      </c>
      <c r="D100" s="144">
        <v>320</v>
      </c>
      <c r="E100" s="145">
        <v>500</v>
      </c>
      <c r="F100" s="145">
        <v>581</v>
      </c>
      <c r="G100" s="145">
        <v>648</v>
      </c>
      <c r="H100" s="145">
        <v>713</v>
      </c>
      <c r="I100" s="145">
        <v>776</v>
      </c>
      <c r="J100" s="206"/>
      <c r="K100" s="159">
        <v>1701</v>
      </c>
      <c r="L100" s="195" t="s">
        <v>4</v>
      </c>
      <c r="M100" s="143">
        <v>1710</v>
      </c>
      <c r="N100" s="149">
        <v>221.13</v>
      </c>
      <c r="O100" s="149">
        <v>238.14000000000001</v>
      </c>
      <c r="P100" s="224">
        <v>255.14999999999998</v>
      </c>
      <c r="Q100" s="225">
        <v>272.16000000000003</v>
      </c>
      <c r="R100" s="225">
        <v>289.17</v>
      </c>
      <c r="S100" s="225">
        <v>306.18</v>
      </c>
      <c r="T100" s="135">
        <v>221.13</v>
      </c>
      <c r="U100" s="135">
        <v>238.14000000000001</v>
      </c>
      <c r="V100" s="135">
        <v>255.14999999999998</v>
      </c>
      <c r="W100" s="135">
        <v>272.16000000000003</v>
      </c>
      <c r="X100" s="135">
        <v>289.17</v>
      </c>
      <c r="Y100" s="135">
        <v>306.18</v>
      </c>
    </row>
    <row r="101" spans="1:25" x14ac:dyDescent="0.3">
      <c r="A101" s="142">
        <v>1741</v>
      </c>
      <c r="B101" s="142" t="s">
        <v>3</v>
      </c>
      <c r="C101" s="143">
        <v>1750</v>
      </c>
      <c r="D101" s="144">
        <v>320</v>
      </c>
      <c r="E101" s="145">
        <v>500</v>
      </c>
      <c r="F101" s="145">
        <v>581</v>
      </c>
      <c r="G101" s="145">
        <v>648</v>
      </c>
      <c r="H101" s="145">
        <v>713</v>
      </c>
      <c r="I101" s="145">
        <v>776</v>
      </c>
      <c r="J101" s="206"/>
      <c r="K101" s="159">
        <v>1711</v>
      </c>
      <c r="L101" s="195" t="s">
        <v>4</v>
      </c>
      <c r="M101" s="143">
        <v>1720</v>
      </c>
      <c r="N101" s="149">
        <v>239.54000000000002</v>
      </c>
      <c r="O101" s="149">
        <v>256.65000000000003</v>
      </c>
      <c r="P101" s="224">
        <v>273.76</v>
      </c>
      <c r="Q101" s="225">
        <v>290.87</v>
      </c>
      <c r="R101" s="225">
        <v>307.98</v>
      </c>
      <c r="S101" s="225">
        <v>325.09000000000003</v>
      </c>
      <c r="T101" s="135">
        <v>239.54000000000002</v>
      </c>
      <c r="U101" s="135">
        <v>256.65000000000003</v>
      </c>
      <c r="V101" s="135">
        <v>273.76</v>
      </c>
      <c r="W101" s="135">
        <v>290.87</v>
      </c>
      <c r="X101" s="135">
        <v>307.98</v>
      </c>
      <c r="Y101" s="135">
        <v>325.09000000000003</v>
      </c>
    </row>
    <row r="102" spans="1:25" x14ac:dyDescent="0.3">
      <c r="A102" s="142">
        <v>1751</v>
      </c>
      <c r="B102" s="142" t="s">
        <v>3</v>
      </c>
      <c r="C102" s="143">
        <v>1760</v>
      </c>
      <c r="D102" s="144">
        <v>330</v>
      </c>
      <c r="E102" s="145">
        <v>513</v>
      </c>
      <c r="F102" s="145">
        <v>596</v>
      </c>
      <c r="G102" s="145">
        <v>664</v>
      </c>
      <c r="H102" s="145">
        <v>731</v>
      </c>
      <c r="I102" s="145">
        <v>795</v>
      </c>
      <c r="J102" s="206"/>
      <c r="K102" s="159">
        <v>1721</v>
      </c>
      <c r="L102" s="195" t="s">
        <v>4</v>
      </c>
      <c r="M102" s="143">
        <v>1730</v>
      </c>
      <c r="N102" s="149">
        <v>240.94000000000003</v>
      </c>
      <c r="O102" s="149">
        <v>258.15000000000003</v>
      </c>
      <c r="P102" s="224">
        <v>275.36</v>
      </c>
      <c r="Q102" s="225">
        <v>292.57</v>
      </c>
      <c r="R102" s="225">
        <v>309.78000000000003</v>
      </c>
      <c r="S102" s="225">
        <v>326.99</v>
      </c>
      <c r="T102" s="135">
        <v>240.94000000000003</v>
      </c>
      <c r="U102" s="135">
        <v>258.15000000000003</v>
      </c>
      <c r="V102" s="135">
        <v>275.36</v>
      </c>
      <c r="W102" s="135">
        <v>292.57</v>
      </c>
      <c r="X102" s="135">
        <v>309.78000000000003</v>
      </c>
      <c r="Y102" s="135">
        <v>326.99</v>
      </c>
    </row>
    <row r="103" spans="1:25" x14ac:dyDescent="0.3">
      <c r="A103" s="142">
        <v>1761</v>
      </c>
      <c r="B103" s="142" t="s">
        <v>3</v>
      </c>
      <c r="C103" s="143">
        <v>1770</v>
      </c>
      <c r="D103" s="144">
        <v>330</v>
      </c>
      <c r="E103" s="145">
        <v>513</v>
      </c>
      <c r="F103" s="145">
        <v>596</v>
      </c>
      <c r="G103" s="145">
        <v>664</v>
      </c>
      <c r="H103" s="145">
        <v>731</v>
      </c>
      <c r="I103" s="145">
        <v>795</v>
      </c>
      <c r="J103" s="206"/>
      <c r="K103" s="159">
        <v>1731</v>
      </c>
      <c r="L103" s="195" t="s">
        <v>4</v>
      </c>
      <c r="M103" s="143">
        <v>1740</v>
      </c>
      <c r="N103" s="149">
        <v>242.34000000000003</v>
      </c>
      <c r="O103" s="149">
        <v>259.65000000000003</v>
      </c>
      <c r="P103" s="224">
        <v>276.95999999999998</v>
      </c>
      <c r="Q103" s="225">
        <v>294.27000000000004</v>
      </c>
      <c r="R103" s="225">
        <v>311.58000000000004</v>
      </c>
      <c r="S103" s="225">
        <v>328.89</v>
      </c>
      <c r="T103" s="135">
        <v>242.34000000000003</v>
      </c>
      <c r="U103" s="135">
        <v>259.65000000000003</v>
      </c>
      <c r="V103" s="135">
        <v>276.95999999999998</v>
      </c>
      <c r="W103" s="135">
        <v>294.27000000000004</v>
      </c>
      <c r="X103" s="135">
        <v>311.58000000000004</v>
      </c>
      <c r="Y103" s="135">
        <v>328.89</v>
      </c>
    </row>
    <row r="104" spans="1:25" x14ac:dyDescent="0.3">
      <c r="A104" s="142">
        <v>1771</v>
      </c>
      <c r="B104" s="142" t="s">
        <v>3</v>
      </c>
      <c r="C104" s="143">
        <v>1780</v>
      </c>
      <c r="D104" s="144">
        <v>330</v>
      </c>
      <c r="E104" s="145">
        <v>513</v>
      </c>
      <c r="F104" s="145">
        <v>596</v>
      </c>
      <c r="G104" s="145">
        <v>664</v>
      </c>
      <c r="H104" s="145">
        <v>731</v>
      </c>
      <c r="I104" s="145">
        <v>795</v>
      </c>
      <c r="J104" s="206"/>
      <c r="K104" s="159">
        <v>1741</v>
      </c>
      <c r="L104" s="195" t="s">
        <v>4</v>
      </c>
      <c r="M104" s="143">
        <v>1750</v>
      </c>
      <c r="N104" s="149">
        <v>243.74</v>
      </c>
      <c r="O104" s="149">
        <v>261.15000000000003</v>
      </c>
      <c r="P104" s="224">
        <v>278.56</v>
      </c>
      <c r="Q104" s="225">
        <v>295.97000000000003</v>
      </c>
      <c r="R104" s="225">
        <v>313.38000000000005</v>
      </c>
      <c r="S104" s="225">
        <v>330.79</v>
      </c>
      <c r="T104" s="135">
        <v>243.74</v>
      </c>
      <c r="U104" s="135">
        <v>261.15000000000003</v>
      </c>
      <c r="V104" s="135">
        <v>278.56</v>
      </c>
      <c r="W104" s="135">
        <v>295.97000000000003</v>
      </c>
      <c r="X104" s="135">
        <v>313.38000000000005</v>
      </c>
      <c r="Y104" s="135">
        <v>330.79</v>
      </c>
    </row>
    <row r="105" spans="1:25" x14ac:dyDescent="0.3">
      <c r="A105" s="142">
        <v>1781</v>
      </c>
      <c r="B105" s="142" t="s">
        <v>3</v>
      </c>
      <c r="C105" s="143">
        <v>1790</v>
      </c>
      <c r="D105" s="144">
        <v>330</v>
      </c>
      <c r="E105" s="145">
        <v>513</v>
      </c>
      <c r="F105" s="145">
        <v>596</v>
      </c>
      <c r="G105" s="145">
        <v>664</v>
      </c>
      <c r="H105" s="145">
        <v>731</v>
      </c>
      <c r="I105" s="145">
        <v>795</v>
      </c>
      <c r="J105" s="206"/>
      <c r="K105" s="159">
        <v>1751</v>
      </c>
      <c r="L105" s="195" t="s">
        <v>4</v>
      </c>
      <c r="M105" s="143">
        <v>1760</v>
      </c>
      <c r="N105" s="149">
        <v>245.14000000000001</v>
      </c>
      <c r="O105" s="149">
        <v>262.65000000000003</v>
      </c>
      <c r="P105" s="224">
        <v>280.16000000000003</v>
      </c>
      <c r="Q105" s="225">
        <v>297.67</v>
      </c>
      <c r="R105" s="225">
        <v>315.18000000000006</v>
      </c>
      <c r="S105" s="225">
        <v>332.69</v>
      </c>
      <c r="T105" s="135">
        <v>245.14000000000001</v>
      </c>
      <c r="U105" s="135">
        <v>262.65000000000003</v>
      </c>
      <c r="V105" s="135">
        <v>280.16000000000003</v>
      </c>
      <c r="W105" s="135">
        <v>297.67</v>
      </c>
      <c r="X105" s="135">
        <v>315.18000000000006</v>
      </c>
      <c r="Y105" s="135">
        <v>332.69</v>
      </c>
    </row>
    <row r="106" spans="1:25" x14ac:dyDescent="0.3">
      <c r="A106" s="142">
        <v>1791</v>
      </c>
      <c r="B106" s="142" t="s">
        <v>3</v>
      </c>
      <c r="C106" s="143">
        <v>1800</v>
      </c>
      <c r="D106" s="144">
        <v>330</v>
      </c>
      <c r="E106" s="145">
        <v>513</v>
      </c>
      <c r="F106" s="145">
        <v>596</v>
      </c>
      <c r="G106" s="145">
        <v>664</v>
      </c>
      <c r="H106" s="145">
        <v>731</v>
      </c>
      <c r="I106" s="145">
        <v>795</v>
      </c>
      <c r="J106" s="206"/>
      <c r="K106" s="159">
        <v>1761</v>
      </c>
      <c r="L106" s="195" t="s">
        <v>4</v>
      </c>
      <c r="M106" s="143">
        <v>1770</v>
      </c>
      <c r="N106" s="149">
        <v>264.14999999999998</v>
      </c>
      <c r="O106" s="149">
        <v>281.76</v>
      </c>
      <c r="P106" s="224">
        <v>299.36999999999995</v>
      </c>
      <c r="Q106" s="225">
        <v>316.97999999999996</v>
      </c>
      <c r="R106" s="225">
        <v>334.59000000000003</v>
      </c>
      <c r="S106" s="225">
        <v>352.20000000000005</v>
      </c>
      <c r="T106" s="135">
        <v>264.14999999999998</v>
      </c>
      <c r="U106" s="135">
        <v>281.76</v>
      </c>
      <c r="V106" s="135">
        <v>299.36999999999995</v>
      </c>
      <c r="W106" s="135">
        <v>316.97999999999996</v>
      </c>
      <c r="X106" s="135">
        <v>334.59000000000003</v>
      </c>
      <c r="Y106" s="135">
        <v>352.20000000000005</v>
      </c>
    </row>
    <row r="107" spans="1:25" x14ac:dyDescent="0.3">
      <c r="A107" s="142">
        <v>1801</v>
      </c>
      <c r="B107" s="142" t="s">
        <v>3</v>
      </c>
      <c r="C107" s="143">
        <v>1810</v>
      </c>
      <c r="D107" s="144">
        <v>339</v>
      </c>
      <c r="E107" s="145">
        <v>525</v>
      </c>
      <c r="F107" s="145">
        <v>610</v>
      </c>
      <c r="G107" s="145">
        <v>680</v>
      </c>
      <c r="H107" s="145">
        <v>748</v>
      </c>
      <c r="I107" s="145">
        <v>814</v>
      </c>
      <c r="J107" s="206"/>
      <c r="K107" s="159">
        <v>1771</v>
      </c>
      <c r="L107" s="195" t="s">
        <v>4</v>
      </c>
      <c r="M107" s="143">
        <v>1780</v>
      </c>
      <c r="N107" s="149">
        <v>265.64999999999998</v>
      </c>
      <c r="O107" s="149">
        <v>283.36</v>
      </c>
      <c r="P107" s="224">
        <v>301.07</v>
      </c>
      <c r="Q107" s="225">
        <v>318.77999999999997</v>
      </c>
      <c r="R107" s="225">
        <v>336.49</v>
      </c>
      <c r="S107" s="225">
        <v>354.20000000000005</v>
      </c>
      <c r="T107" s="135">
        <v>265.64999999999998</v>
      </c>
      <c r="U107" s="135">
        <v>283.36</v>
      </c>
      <c r="V107" s="135">
        <v>301.07</v>
      </c>
      <c r="W107" s="135">
        <v>318.77999999999997</v>
      </c>
      <c r="X107" s="135">
        <v>336.49</v>
      </c>
      <c r="Y107" s="135">
        <v>354.20000000000005</v>
      </c>
    </row>
    <row r="108" spans="1:25" x14ac:dyDescent="0.3">
      <c r="A108" s="142">
        <v>1811</v>
      </c>
      <c r="B108" s="142" t="s">
        <v>3</v>
      </c>
      <c r="C108" s="143">
        <v>1820</v>
      </c>
      <c r="D108" s="144">
        <v>339</v>
      </c>
      <c r="E108" s="145">
        <v>525</v>
      </c>
      <c r="F108" s="145">
        <v>610</v>
      </c>
      <c r="G108" s="145">
        <v>680</v>
      </c>
      <c r="H108" s="145">
        <v>748</v>
      </c>
      <c r="I108" s="145">
        <v>814</v>
      </c>
      <c r="J108" s="206"/>
      <c r="K108" s="159">
        <v>1781</v>
      </c>
      <c r="L108" s="195" t="s">
        <v>4</v>
      </c>
      <c r="M108" s="143">
        <v>1790</v>
      </c>
      <c r="N108" s="149">
        <v>267.14999999999998</v>
      </c>
      <c r="O108" s="149">
        <v>284.95999999999998</v>
      </c>
      <c r="P108" s="224">
        <v>302.77</v>
      </c>
      <c r="Q108" s="225">
        <v>320.58</v>
      </c>
      <c r="R108" s="225">
        <v>338.39</v>
      </c>
      <c r="S108" s="225">
        <v>356.20000000000005</v>
      </c>
      <c r="T108" s="135">
        <v>267.14999999999998</v>
      </c>
      <c r="U108" s="135">
        <v>284.95999999999998</v>
      </c>
      <c r="V108" s="135">
        <v>302.77</v>
      </c>
      <c r="W108" s="135">
        <v>320.58</v>
      </c>
      <c r="X108" s="135">
        <v>338.39</v>
      </c>
      <c r="Y108" s="135">
        <v>356.20000000000005</v>
      </c>
    </row>
    <row r="109" spans="1:25" x14ac:dyDescent="0.3">
      <c r="A109" s="142">
        <v>1821</v>
      </c>
      <c r="B109" s="142" t="s">
        <v>3</v>
      </c>
      <c r="C109" s="143">
        <v>1830</v>
      </c>
      <c r="D109" s="144">
        <v>339</v>
      </c>
      <c r="E109" s="145">
        <v>525</v>
      </c>
      <c r="F109" s="145">
        <v>610</v>
      </c>
      <c r="G109" s="145">
        <v>680</v>
      </c>
      <c r="H109" s="145">
        <v>748</v>
      </c>
      <c r="I109" s="145">
        <v>814</v>
      </c>
      <c r="J109" s="206"/>
      <c r="K109" s="159">
        <v>1791</v>
      </c>
      <c r="L109" s="195" t="s">
        <v>4</v>
      </c>
      <c r="M109" s="143">
        <v>1800</v>
      </c>
      <c r="N109" s="149">
        <v>268.64999999999998</v>
      </c>
      <c r="O109" s="149">
        <v>286.56</v>
      </c>
      <c r="P109" s="224">
        <v>304.46999999999997</v>
      </c>
      <c r="Q109" s="225">
        <v>322.38</v>
      </c>
      <c r="R109" s="225">
        <v>340.29</v>
      </c>
      <c r="S109" s="225">
        <v>358.20000000000005</v>
      </c>
      <c r="T109" s="135">
        <v>268.64999999999998</v>
      </c>
      <c r="U109" s="135">
        <v>286.56</v>
      </c>
      <c r="V109" s="135">
        <v>304.46999999999997</v>
      </c>
      <c r="W109" s="135">
        <v>322.38</v>
      </c>
      <c r="X109" s="135">
        <v>340.29</v>
      </c>
      <c r="Y109" s="135">
        <v>358.20000000000005</v>
      </c>
    </row>
    <row r="110" spans="1:25" x14ac:dyDescent="0.3">
      <c r="A110" s="142">
        <v>1831</v>
      </c>
      <c r="B110" s="142" t="s">
        <v>3</v>
      </c>
      <c r="C110" s="143">
        <v>1840</v>
      </c>
      <c r="D110" s="144">
        <v>339</v>
      </c>
      <c r="E110" s="145">
        <v>525</v>
      </c>
      <c r="F110" s="145">
        <v>610</v>
      </c>
      <c r="G110" s="145">
        <v>680</v>
      </c>
      <c r="H110" s="145">
        <v>748</v>
      </c>
      <c r="I110" s="145">
        <v>814</v>
      </c>
      <c r="J110" s="206"/>
      <c r="K110" s="159">
        <v>1801</v>
      </c>
      <c r="L110" s="195" t="s">
        <v>4</v>
      </c>
      <c r="M110" s="143">
        <v>1810</v>
      </c>
      <c r="N110" s="149">
        <v>270.14999999999998</v>
      </c>
      <c r="O110" s="149">
        <v>288.16000000000003</v>
      </c>
      <c r="P110" s="224">
        <v>306.16999999999996</v>
      </c>
      <c r="Q110" s="225">
        <v>324.18</v>
      </c>
      <c r="R110" s="225">
        <v>342.19</v>
      </c>
      <c r="S110" s="225">
        <v>360.20000000000005</v>
      </c>
      <c r="T110" s="135">
        <v>270.14999999999998</v>
      </c>
      <c r="U110" s="135">
        <v>288.16000000000003</v>
      </c>
      <c r="V110" s="135">
        <v>306.16999999999996</v>
      </c>
      <c r="W110" s="135">
        <v>324.18</v>
      </c>
      <c r="X110" s="135">
        <v>342.19</v>
      </c>
      <c r="Y110" s="135">
        <v>360.20000000000005</v>
      </c>
    </row>
    <row r="111" spans="1:25" x14ac:dyDescent="0.3">
      <c r="A111" s="142">
        <v>1841</v>
      </c>
      <c r="B111" s="142" t="s">
        <v>3</v>
      </c>
      <c r="C111" s="143">
        <v>1850</v>
      </c>
      <c r="D111" s="144">
        <v>339</v>
      </c>
      <c r="E111" s="145">
        <v>525</v>
      </c>
      <c r="F111" s="145">
        <v>610</v>
      </c>
      <c r="G111" s="145">
        <v>680</v>
      </c>
      <c r="H111" s="145">
        <v>748</v>
      </c>
      <c r="I111" s="145">
        <v>814</v>
      </c>
      <c r="J111" s="206"/>
      <c r="K111" s="159">
        <v>1811</v>
      </c>
      <c r="L111" s="195" t="s">
        <v>4</v>
      </c>
      <c r="M111" s="143">
        <v>1820</v>
      </c>
      <c r="N111" s="149">
        <v>289.76</v>
      </c>
      <c r="O111" s="149">
        <v>307.87</v>
      </c>
      <c r="P111" s="224">
        <v>325.97999999999996</v>
      </c>
      <c r="Q111" s="225">
        <v>344.09000000000003</v>
      </c>
      <c r="R111" s="225">
        <v>362.20000000000005</v>
      </c>
      <c r="S111" s="225">
        <v>380.31000000000006</v>
      </c>
      <c r="T111" s="135">
        <v>289.76</v>
      </c>
      <c r="U111" s="135">
        <v>307.87</v>
      </c>
      <c r="V111" s="135">
        <v>325.97999999999996</v>
      </c>
      <c r="W111" s="135">
        <v>344.09000000000003</v>
      </c>
      <c r="X111" s="135">
        <v>362.20000000000005</v>
      </c>
      <c r="Y111" s="135">
        <v>380.31000000000006</v>
      </c>
    </row>
    <row r="112" spans="1:25" x14ac:dyDescent="0.3">
      <c r="A112" s="142">
        <v>1851</v>
      </c>
      <c r="B112" s="142" t="s">
        <v>3</v>
      </c>
      <c r="C112" s="143">
        <v>1860</v>
      </c>
      <c r="D112" s="144">
        <v>348</v>
      </c>
      <c r="E112" s="145">
        <v>538</v>
      </c>
      <c r="F112" s="145">
        <v>624</v>
      </c>
      <c r="G112" s="145">
        <v>696</v>
      </c>
      <c r="H112" s="145">
        <v>766</v>
      </c>
      <c r="I112" s="145">
        <v>833</v>
      </c>
      <c r="J112" s="206"/>
      <c r="K112" s="159">
        <v>1821</v>
      </c>
      <c r="L112" s="195" t="s">
        <v>4</v>
      </c>
      <c r="M112" s="143">
        <v>1830</v>
      </c>
      <c r="N112" s="149">
        <v>291.36</v>
      </c>
      <c r="O112" s="149">
        <v>309.57000000000005</v>
      </c>
      <c r="P112" s="224">
        <v>327.78</v>
      </c>
      <c r="Q112" s="225">
        <v>345.99</v>
      </c>
      <c r="R112" s="225">
        <v>364.20000000000005</v>
      </c>
      <c r="S112" s="225">
        <v>382.41</v>
      </c>
      <c r="T112" s="135">
        <v>291.36</v>
      </c>
      <c r="U112" s="135">
        <v>309.57000000000005</v>
      </c>
      <c r="V112" s="135">
        <v>327.78</v>
      </c>
      <c r="W112" s="135">
        <v>345.99</v>
      </c>
      <c r="X112" s="135">
        <v>364.20000000000005</v>
      </c>
      <c r="Y112" s="135">
        <v>382.41</v>
      </c>
    </row>
    <row r="113" spans="1:25" x14ac:dyDescent="0.3">
      <c r="A113" s="142">
        <v>1861</v>
      </c>
      <c r="B113" s="142" t="s">
        <v>3</v>
      </c>
      <c r="C113" s="143">
        <v>1870</v>
      </c>
      <c r="D113" s="144">
        <v>348</v>
      </c>
      <c r="E113" s="145">
        <v>538</v>
      </c>
      <c r="F113" s="145">
        <v>624</v>
      </c>
      <c r="G113" s="145">
        <v>696</v>
      </c>
      <c r="H113" s="145">
        <v>766</v>
      </c>
      <c r="I113" s="145">
        <v>833</v>
      </c>
      <c r="J113" s="206"/>
      <c r="K113" s="159">
        <v>1831</v>
      </c>
      <c r="L113" s="195" t="s">
        <v>4</v>
      </c>
      <c r="M113" s="143">
        <v>1840</v>
      </c>
      <c r="N113" s="149">
        <v>292.95999999999998</v>
      </c>
      <c r="O113" s="149">
        <v>311.27000000000004</v>
      </c>
      <c r="P113" s="224">
        <v>329.58</v>
      </c>
      <c r="Q113" s="225">
        <v>347.89</v>
      </c>
      <c r="R113" s="225">
        <v>366.20000000000005</v>
      </c>
      <c r="S113" s="225">
        <v>384.51000000000005</v>
      </c>
      <c r="T113" s="135">
        <v>292.95999999999998</v>
      </c>
      <c r="U113" s="135">
        <v>311.27000000000004</v>
      </c>
      <c r="V113" s="135">
        <v>329.58</v>
      </c>
      <c r="W113" s="135">
        <v>347.89</v>
      </c>
      <c r="X113" s="135">
        <v>366.20000000000005</v>
      </c>
      <c r="Y113" s="135">
        <v>384.51000000000005</v>
      </c>
    </row>
    <row r="114" spans="1:25" x14ac:dyDescent="0.3">
      <c r="A114" s="142">
        <v>1871</v>
      </c>
      <c r="B114" s="142" t="s">
        <v>3</v>
      </c>
      <c r="C114" s="143">
        <v>1880</v>
      </c>
      <c r="D114" s="144">
        <v>348</v>
      </c>
      <c r="E114" s="145">
        <v>538</v>
      </c>
      <c r="F114" s="145">
        <v>624</v>
      </c>
      <c r="G114" s="145">
        <v>696</v>
      </c>
      <c r="H114" s="145">
        <v>766</v>
      </c>
      <c r="I114" s="145">
        <v>833</v>
      </c>
      <c r="J114" s="206"/>
      <c r="K114" s="159">
        <v>1841</v>
      </c>
      <c r="L114" s="195" t="s">
        <v>4</v>
      </c>
      <c r="M114" s="143">
        <v>1850</v>
      </c>
      <c r="N114" s="149">
        <v>294.56</v>
      </c>
      <c r="O114" s="149">
        <v>312.97000000000003</v>
      </c>
      <c r="P114" s="224">
        <v>331.38</v>
      </c>
      <c r="Q114" s="225">
        <v>349.79</v>
      </c>
      <c r="R114" s="225">
        <v>368.20000000000005</v>
      </c>
      <c r="S114" s="225">
        <v>386.61</v>
      </c>
      <c r="T114" s="135">
        <v>294.56</v>
      </c>
      <c r="U114" s="135">
        <v>312.97000000000003</v>
      </c>
      <c r="V114" s="135">
        <v>331.38</v>
      </c>
      <c r="W114" s="135">
        <v>349.79</v>
      </c>
      <c r="X114" s="135">
        <v>368.20000000000005</v>
      </c>
      <c r="Y114" s="135">
        <v>386.61</v>
      </c>
    </row>
    <row r="115" spans="1:25" x14ac:dyDescent="0.3">
      <c r="A115" s="142">
        <v>1881</v>
      </c>
      <c r="B115" s="142" t="s">
        <v>3</v>
      </c>
      <c r="C115" s="143">
        <v>1890</v>
      </c>
      <c r="D115" s="144">
        <v>348</v>
      </c>
      <c r="E115" s="145">
        <v>538</v>
      </c>
      <c r="F115" s="145">
        <v>624</v>
      </c>
      <c r="G115" s="145">
        <v>696</v>
      </c>
      <c r="H115" s="145">
        <v>766</v>
      </c>
      <c r="I115" s="145">
        <v>833</v>
      </c>
      <c r="J115" s="206"/>
      <c r="K115" s="159">
        <v>1851</v>
      </c>
      <c r="L115" s="195" t="s">
        <v>4</v>
      </c>
      <c r="M115" s="143">
        <v>1860</v>
      </c>
      <c r="N115" s="149">
        <v>296.16000000000003</v>
      </c>
      <c r="O115" s="149">
        <v>314.67</v>
      </c>
      <c r="P115" s="224">
        <v>333.18</v>
      </c>
      <c r="Q115" s="225">
        <v>351.69</v>
      </c>
      <c r="R115" s="225">
        <v>370.20000000000005</v>
      </c>
      <c r="S115" s="225">
        <v>388.71000000000004</v>
      </c>
      <c r="T115" s="135">
        <v>296.16000000000003</v>
      </c>
      <c r="U115" s="135">
        <v>314.67</v>
      </c>
      <c r="V115" s="135">
        <v>333.18</v>
      </c>
      <c r="W115" s="135">
        <v>351.69</v>
      </c>
      <c r="X115" s="135">
        <v>370.20000000000005</v>
      </c>
      <c r="Y115" s="135">
        <v>388.71000000000004</v>
      </c>
    </row>
    <row r="116" spans="1:25" x14ac:dyDescent="0.3">
      <c r="A116" s="142">
        <v>1891</v>
      </c>
      <c r="B116" s="142" t="s">
        <v>3</v>
      </c>
      <c r="C116" s="143">
        <v>1900</v>
      </c>
      <c r="D116" s="144">
        <v>348</v>
      </c>
      <c r="E116" s="145">
        <v>538</v>
      </c>
      <c r="F116" s="145">
        <v>624</v>
      </c>
      <c r="G116" s="145">
        <v>696</v>
      </c>
      <c r="H116" s="145">
        <v>766</v>
      </c>
      <c r="I116" s="145">
        <v>833</v>
      </c>
      <c r="J116" s="206"/>
      <c r="K116" s="159">
        <v>1861</v>
      </c>
      <c r="L116" s="195" t="s">
        <v>4</v>
      </c>
      <c r="M116" s="143">
        <v>1870</v>
      </c>
      <c r="N116" s="149">
        <v>316.37</v>
      </c>
      <c r="O116" s="149">
        <v>334.98</v>
      </c>
      <c r="P116" s="224">
        <v>353.59000000000003</v>
      </c>
      <c r="Q116" s="225">
        <v>372.20000000000005</v>
      </c>
      <c r="R116" s="225">
        <v>390.81000000000006</v>
      </c>
      <c r="S116" s="225">
        <v>409.42000000000007</v>
      </c>
      <c r="T116" s="135">
        <v>316.37</v>
      </c>
      <c r="U116" s="135">
        <v>334.98</v>
      </c>
      <c r="V116" s="135">
        <v>353.59000000000003</v>
      </c>
      <c r="W116" s="135">
        <v>372.20000000000005</v>
      </c>
      <c r="X116" s="135">
        <v>390.81000000000006</v>
      </c>
      <c r="Y116" s="135">
        <v>409.42000000000007</v>
      </c>
    </row>
    <row r="117" spans="1:25" x14ac:dyDescent="0.3">
      <c r="A117" s="142">
        <v>1901</v>
      </c>
      <c r="B117" s="142" t="s">
        <v>3</v>
      </c>
      <c r="C117" s="143">
        <v>1910</v>
      </c>
      <c r="D117" s="144">
        <v>358</v>
      </c>
      <c r="E117" s="145">
        <v>550</v>
      </c>
      <c r="F117" s="145">
        <v>638</v>
      </c>
      <c r="G117" s="145">
        <v>712</v>
      </c>
      <c r="H117" s="145">
        <v>783</v>
      </c>
      <c r="I117" s="145">
        <v>852</v>
      </c>
      <c r="J117" s="206"/>
      <c r="K117" s="159">
        <v>1871</v>
      </c>
      <c r="L117" s="195" t="s">
        <v>4</v>
      </c>
      <c r="M117" s="143">
        <v>1880</v>
      </c>
      <c r="N117" s="149">
        <v>318.07000000000005</v>
      </c>
      <c r="O117" s="149">
        <v>336.78000000000003</v>
      </c>
      <c r="P117" s="224">
        <v>355.49</v>
      </c>
      <c r="Q117" s="225">
        <v>374.20000000000005</v>
      </c>
      <c r="R117" s="225">
        <v>392.91</v>
      </c>
      <c r="S117" s="225">
        <v>411.62000000000006</v>
      </c>
      <c r="T117" s="135">
        <v>318.07000000000005</v>
      </c>
      <c r="U117" s="135">
        <v>336.78000000000003</v>
      </c>
      <c r="V117" s="135">
        <v>355.49</v>
      </c>
      <c r="W117" s="135">
        <v>374.20000000000005</v>
      </c>
      <c r="X117" s="135">
        <v>392.91</v>
      </c>
      <c r="Y117" s="135">
        <v>411.62000000000006</v>
      </c>
    </row>
    <row r="118" spans="1:25" x14ac:dyDescent="0.3">
      <c r="A118" s="142">
        <v>1911</v>
      </c>
      <c r="B118" s="142" t="s">
        <v>3</v>
      </c>
      <c r="C118" s="143">
        <v>1920</v>
      </c>
      <c r="D118" s="144">
        <v>358</v>
      </c>
      <c r="E118" s="145">
        <v>550</v>
      </c>
      <c r="F118" s="145">
        <v>638</v>
      </c>
      <c r="G118" s="145">
        <v>712</v>
      </c>
      <c r="H118" s="145">
        <v>783</v>
      </c>
      <c r="I118" s="145">
        <v>852</v>
      </c>
      <c r="J118" s="206"/>
      <c r="K118" s="159">
        <v>1881</v>
      </c>
      <c r="L118" s="195" t="s">
        <v>4</v>
      </c>
      <c r="M118" s="143">
        <v>1890</v>
      </c>
      <c r="N118" s="149">
        <v>319.77000000000004</v>
      </c>
      <c r="O118" s="149">
        <v>338.58000000000004</v>
      </c>
      <c r="P118" s="224">
        <v>357.39</v>
      </c>
      <c r="Q118" s="225">
        <v>376.20000000000005</v>
      </c>
      <c r="R118" s="225">
        <v>395.01000000000005</v>
      </c>
      <c r="S118" s="225">
        <v>413.82000000000005</v>
      </c>
      <c r="T118" s="135">
        <v>319.77000000000004</v>
      </c>
      <c r="U118" s="135">
        <v>338.58000000000004</v>
      </c>
      <c r="V118" s="135">
        <v>357.39</v>
      </c>
      <c r="W118" s="135">
        <v>376.20000000000005</v>
      </c>
      <c r="X118" s="135">
        <v>395.01000000000005</v>
      </c>
      <c r="Y118" s="135">
        <v>413.82000000000005</v>
      </c>
    </row>
    <row r="119" spans="1:25" x14ac:dyDescent="0.3">
      <c r="A119" s="142">
        <v>1921</v>
      </c>
      <c r="B119" s="142" t="s">
        <v>3</v>
      </c>
      <c r="C119" s="143">
        <v>1930</v>
      </c>
      <c r="D119" s="144">
        <v>358</v>
      </c>
      <c r="E119" s="145">
        <v>550</v>
      </c>
      <c r="F119" s="145">
        <v>638</v>
      </c>
      <c r="G119" s="145">
        <v>712</v>
      </c>
      <c r="H119" s="145">
        <v>783</v>
      </c>
      <c r="I119" s="145">
        <v>852</v>
      </c>
      <c r="J119" s="206"/>
      <c r="K119" s="159">
        <v>1891</v>
      </c>
      <c r="L119" s="195" t="s">
        <v>4</v>
      </c>
      <c r="M119" s="143">
        <v>1900</v>
      </c>
      <c r="N119" s="149">
        <v>321.47000000000003</v>
      </c>
      <c r="O119" s="149">
        <v>340.38000000000005</v>
      </c>
      <c r="P119" s="224">
        <v>359.29</v>
      </c>
      <c r="Q119" s="225">
        <v>378.20000000000005</v>
      </c>
      <c r="R119" s="225">
        <v>397.11</v>
      </c>
      <c r="S119" s="225">
        <v>416.02000000000004</v>
      </c>
      <c r="T119" s="135">
        <v>321.47000000000003</v>
      </c>
      <c r="U119" s="135">
        <v>340.38000000000005</v>
      </c>
      <c r="V119" s="135">
        <v>359.29</v>
      </c>
      <c r="W119" s="135">
        <v>378.20000000000005</v>
      </c>
      <c r="X119" s="135">
        <v>397.11</v>
      </c>
      <c r="Y119" s="135">
        <v>416.02000000000004</v>
      </c>
    </row>
    <row r="120" spans="1:25" x14ac:dyDescent="0.3">
      <c r="A120" s="142">
        <v>1931</v>
      </c>
      <c r="B120" s="142" t="s">
        <v>3</v>
      </c>
      <c r="C120" s="143">
        <v>1940</v>
      </c>
      <c r="D120" s="144">
        <v>358</v>
      </c>
      <c r="E120" s="145">
        <v>550</v>
      </c>
      <c r="F120" s="145">
        <v>638</v>
      </c>
      <c r="G120" s="145">
        <v>712</v>
      </c>
      <c r="H120" s="145">
        <v>783</v>
      </c>
      <c r="I120" s="144">
        <v>852</v>
      </c>
      <c r="J120" s="206"/>
      <c r="K120" s="159">
        <v>1901</v>
      </c>
      <c r="L120" s="195" t="s">
        <v>4</v>
      </c>
      <c r="M120" s="143">
        <v>1910</v>
      </c>
      <c r="N120" s="149">
        <v>323.17</v>
      </c>
      <c r="O120" s="149">
        <v>342.18000000000006</v>
      </c>
      <c r="P120" s="224">
        <v>361.19</v>
      </c>
      <c r="Q120" s="225">
        <v>380.20000000000005</v>
      </c>
      <c r="R120" s="225">
        <v>399.21000000000004</v>
      </c>
      <c r="S120" s="225">
        <v>418.22</v>
      </c>
      <c r="T120" s="135">
        <v>323.17</v>
      </c>
      <c r="U120" s="135">
        <v>342.18000000000006</v>
      </c>
      <c r="V120" s="135">
        <v>361.19</v>
      </c>
      <c r="W120" s="135">
        <v>380.20000000000005</v>
      </c>
      <c r="X120" s="135">
        <v>399.21000000000004</v>
      </c>
      <c r="Y120" s="135">
        <v>418.22</v>
      </c>
    </row>
    <row r="121" spans="1:25" x14ac:dyDescent="0.3">
      <c r="A121" s="142">
        <v>1941</v>
      </c>
      <c r="B121" s="142" t="s">
        <v>3</v>
      </c>
      <c r="C121" s="143">
        <v>1950</v>
      </c>
      <c r="D121" s="209">
        <v>358</v>
      </c>
      <c r="E121" s="145">
        <v>550</v>
      </c>
      <c r="F121" s="145">
        <v>638</v>
      </c>
      <c r="G121" s="145">
        <v>712</v>
      </c>
      <c r="H121" s="145">
        <v>783</v>
      </c>
      <c r="I121" s="144">
        <v>852</v>
      </c>
      <c r="J121" s="206"/>
      <c r="K121" s="159">
        <v>1911</v>
      </c>
      <c r="L121" s="195" t="s">
        <v>4</v>
      </c>
      <c r="M121" s="143">
        <v>1920</v>
      </c>
      <c r="N121" s="149">
        <v>343.97999999999996</v>
      </c>
      <c r="O121" s="149">
        <v>363.09000000000003</v>
      </c>
      <c r="P121" s="224">
        <v>382.2</v>
      </c>
      <c r="Q121" s="225">
        <v>401.31</v>
      </c>
      <c r="R121" s="225">
        <v>420.42</v>
      </c>
      <c r="S121" s="225">
        <v>439.53</v>
      </c>
      <c r="T121" s="135">
        <v>343.97999999999996</v>
      </c>
      <c r="U121" s="135">
        <v>363.09000000000003</v>
      </c>
      <c r="V121" s="135">
        <v>382.2</v>
      </c>
      <c r="W121" s="135">
        <v>401.31</v>
      </c>
      <c r="X121" s="135">
        <v>420.42</v>
      </c>
      <c r="Y121" s="135">
        <v>439.53</v>
      </c>
    </row>
    <row r="122" spans="1:25" x14ac:dyDescent="0.3">
      <c r="A122" s="142">
        <v>1951</v>
      </c>
      <c r="B122" s="142" t="s">
        <v>3</v>
      </c>
      <c r="C122" s="143">
        <v>1960</v>
      </c>
      <c r="D122" s="146">
        <v>366</v>
      </c>
      <c r="E122" s="145">
        <v>562</v>
      </c>
      <c r="F122" s="145">
        <v>652</v>
      </c>
      <c r="G122" s="145">
        <v>727</v>
      </c>
      <c r="H122" s="145">
        <v>800</v>
      </c>
      <c r="I122" s="144">
        <v>870</v>
      </c>
      <c r="J122" s="206"/>
      <c r="K122" s="159">
        <v>1921</v>
      </c>
      <c r="L122" s="195" t="s">
        <v>4</v>
      </c>
      <c r="M122" s="143">
        <v>1930</v>
      </c>
      <c r="N122" s="149">
        <v>345.78</v>
      </c>
      <c r="O122" s="149">
        <v>364.99</v>
      </c>
      <c r="P122" s="224">
        <v>384.2</v>
      </c>
      <c r="Q122" s="225">
        <v>403.40999999999997</v>
      </c>
      <c r="R122" s="225">
        <v>422.62</v>
      </c>
      <c r="S122" s="225">
        <v>441.83</v>
      </c>
      <c r="T122" s="135">
        <v>345.78</v>
      </c>
      <c r="U122" s="135">
        <v>364.99</v>
      </c>
      <c r="V122" s="135">
        <v>384.2</v>
      </c>
      <c r="W122" s="135">
        <v>403.40999999999997</v>
      </c>
      <c r="X122" s="135">
        <v>422.62</v>
      </c>
      <c r="Y122" s="135">
        <v>441.83</v>
      </c>
    </row>
    <row r="123" spans="1:25" x14ac:dyDescent="0.3">
      <c r="A123" s="142">
        <v>1961</v>
      </c>
      <c r="B123" s="142" t="s">
        <v>3</v>
      </c>
      <c r="C123" s="143">
        <v>1970</v>
      </c>
      <c r="D123" s="146">
        <v>366</v>
      </c>
      <c r="E123" s="145">
        <v>562</v>
      </c>
      <c r="F123" s="145">
        <v>652</v>
      </c>
      <c r="G123" s="145">
        <v>727</v>
      </c>
      <c r="H123" s="144">
        <v>800</v>
      </c>
      <c r="I123" s="144">
        <v>870</v>
      </c>
      <c r="J123" s="206"/>
      <c r="K123" s="159">
        <v>1931</v>
      </c>
      <c r="L123" s="195" t="s">
        <v>4</v>
      </c>
      <c r="M123" s="143">
        <v>1940</v>
      </c>
      <c r="N123" s="149">
        <v>347.58</v>
      </c>
      <c r="O123" s="149">
        <v>366.89</v>
      </c>
      <c r="P123" s="224">
        <v>386.2</v>
      </c>
      <c r="Q123" s="225">
        <v>405.51</v>
      </c>
      <c r="R123" s="225">
        <v>424.82</v>
      </c>
      <c r="S123" s="225">
        <v>444.12999999999994</v>
      </c>
      <c r="T123" s="135">
        <v>347.58</v>
      </c>
      <c r="U123" s="135">
        <v>366.89</v>
      </c>
      <c r="V123" s="135">
        <v>386.2</v>
      </c>
      <c r="W123" s="135">
        <v>405.51</v>
      </c>
      <c r="X123" s="135">
        <v>424.82</v>
      </c>
      <c r="Y123" s="135">
        <v>444.12999999999994</v>
      </c>
    </row>
    <row r="124" spans="1:25" x14ac:dyDescent="0.3">
      <c r="A124" s="142">
        <v>1971</v>
      </c>
      <c r="B124" s="142" t="s">
        <v>3</v>
      </c>
      <c r="C124" s="143">
        <v>1980</v>
      </c>
      <c r="D124" s="146">
        <v>366</v>
      </c>
      <c r="E124" s="145">
        <v>562</v>
      </c>
      <c r="F124" s="145">
        <v>652</v>
      </c>
      <c r="G124" s="145">
        <v>727</v>
      </c>
      <c r="H124" s="144">
        <v>800</v>
      </c>
      <c r="I124" s="144">
        <v>870</v>
      </c>
      <c r="J124" s="206"/>
      <c r="K124" s="159">
        <v>1941</v>
      </c>
      <c r="L124" s="195" t="s">
        <v>4</v>
      </c>
      <c r="M124" s="143">
        <v>1950</v>
      </c>
      <c r="N124" s="149">
        <v>349.38</v>
      </c>
      <c r="O124" s="149">
        <v>368.79</v>
      </c>
      <c r="P124" s="224">
        <v>388.2</v>
      </c>
      <c r="Q124" s="225">
        <v>407.60999999999996</v>
      </c>
      <c r="R124" s="225">
        <v>427.02</v>
      </c>
      <c r="S124" s="225">
        <v>446.42999999999995</v>
      </c>
      <c r="T124" s="135">
        <v>349.38</v>
      </c>
      <c r="U124" s="135">
        <v>368.79</v>
      </c>
      <c r="V124" s="135">
        <v>388.2</v>
      </c>
      <c r="W124" s="135">
        <v>407.60999999999996</v>
      </c>
      <c r="X124" s="135">
        <v>427.02</v>
      </c>
      <c r="Y124" s="135">
        <v>446.42999999999995</v>
      </c>
    </row>
    <row r="125" spans="1:25" x14ac:dyDescent="0.3">
      <c r="A125" s="142">
        <v>1981</v>
      </c>
      <c r="B125" s="142" t="s">
        <v>3</v>
      </c>
      <c r="C125" s="143">
        <v>1990</v>
      </c>
      <c r="D125" s="146">
        <v>366</v>
      </c>
      <c r="E125" s="145">
        <v>562</v>
      </c>
      <c r="F125" s="145">
        <v>652</v>
      </c>
      <c r="G125" s="145">
        <v>727</v>
      </c>
      <c r="H125" s="144">
        <v>800</v>
      </c>
      <c r="I125" s="144">
        <v>870</v>
      </c>
      <c r="J125" s="206"/>
      <c r="K125" s="159">
        <v>1951</v>
      </c>
      <c r="L125" s="195" t="s">
        <v>4</v>
      </c>
      <c r="M125" s="143">
        <v>1960</v>
      </c>
      <c r="N125" s="149">
        <v>351.18</v>
      </c>
      <c r="O125" s="149">
        <v>370.69</v>
      </c>
      <c r="P125" s="224">
        <v>390.2</v>
      </c>
      <c r="Q125" s="225">
        <v>409.71</v>
      </c>
      <c r="R125" s="225">
        <v>429.22</v>
      </c>
      <c r="S125" s="225">
        <v>448.72999999999996</v>
      </c>
      <c r="T125" s="135">
        <v>351.18</v>
      </c>
      <c r="U125" s="135">
        <v>370.69</v>
      </c>
      <c r="V125" s="135">
        <v>390.2</v>
      </c>
      <c r="W125" s="135">
        <v>409.71</v>
      </c>
      <c r="X125" s="135">
        <v>429.22</v>
      </c>
      <c r="Y125" s="135">
        <v>448.72999999999996</v>
      </c>
    </row>
    <row r="126" spans="1:25" x14ac:dyDescent="0.3">
      <c r="A126" s="142">
        <v>1991</v>
      </c>
      <c r="B126" s="142" t="s">
        <v>3</v>
      </c>
      <c r="C126" s="143">
        <v>2000</v>
      </c>
      <c r="D126" s="146">
        <v>366</v>
      </c>
      <c r="E126" s="145">
        <v>562</v>
      </c>
      <c r="F126" s="145">
        <v>652</v>
      </c>
      <c r="G126" s="144">
        <v>727</v>
      </c>
      <c r="H126" s="144">
        <v>800</v>
      </c>
      <c r="I126" s="144">
        <v>870</v>
      </c>
      <c r="J126" s="206"/>
      <c r="K126" s="159">
        <v>1961</v>
      </c>
      <c r="L126" s="195" t="s">
        <v>4</v>
      </c>
      <c r="M126" s="143">
        <v>1970</v>
      </c>
      <c r="N126" s="149">
        <v>372.59000000000003</v>
      </c>
      <c r="O126" s="149">
        <v>392.20000000000005</v>
      </c>
      <c r="P126" s="224">
        <v>411.81</v>
      </c>
      <c r="Q126" s="225">
        <v>431.42</v>
      </c>
      <c r="R126" s="225">
        <v>451.03000000000003</v>
      </c>
      <c r="S126" s="225">
        <v>470.64</v>
      </c>
      <c r="T126" s="135">
        <v>372.59000000000003</v>
      </c>
      <c r="U126" s="135">
        <v>392.20000000000005</v>
      </c>
      <c r="V126" s="135">
        <v>411.81</v>
      </c>
      <c r="W126" s="135">
        <v>431.42</v>
      </c>
      <c r="X126" s="135">
        <v>451.03000000000003</v>
      </c>
      <c r="Y126" s="135">
        <v>470.64</v>
      </c>
    </row>
    <row r="127" spans="1:25" x14ac:dyDescent="0.3">
      <c r="A127" s="142">
        <v>2001</v>
      </c>
      <c r="B127" s="142" t="s">
        <v>3</v>
      </c>
      <c r="C127" s="143">
        <v>2050</v>
      </c>
      <c r="D127" s="146">
        <v>385</v>
      </c>
      <c r="E127" s="145">
        <v>580</v>
      </c>
      <c r="F127" s="145">
        <v>673</v>
      </c>
      <c r="G127" s="144">
        <v>750</v>
      </c>
      <c r="H127" s="144">
        <v>825</v>
      </c>
      <c r="I127" s="144">
        <v>898</v>
      </c>
      <c r="J127" s="206"/>
      <c r="K127" s="159">
        <v>1971</v>
      </c>
      <c r="L127" s="195" t="s">
        <v>4</v>
      </c>
      <c r="M127" s="143">
        <v>1980</v>
      </c>
      <c r="N127" s="149">
        <v>374.49</v>
      </c>
      <c r="O127" s="149">
        <v>394.20000000000005</v>
      </c>
      <c r="P127" s="224">
        <v>413.90999999999997</v>
      </c>
      <c r="Q127" s="225">
        <v>433.62</v>
      </c>
      <c r="R127" s="225">
        <v>453.33000000000004</v>
      </c>
      <c r="S127" s="225">
        <v>473.03999999999996</v>
      </c>
      <c r="T127" s="135">
        <v>374.49</v>
      </c>
      <c r="U127" s="135">
        <v>394.20000000000005</v>
      </c>
      <c r="V127" s="135">
        <v>413.90999999999997</v>
      </c>
      <c r="W127" s="135">
        <v>433.62</v>
      </c>
      <c r="X127" s="135">
        <v>453.33000000000004</v>
      </c>
      <c r="Y127" s="135">
        <v>473.03999999999996</v>
      </c>
    </row>
    <row r="128" spans="1:25" x14ac:dyDescent="0.3">
      <c r="A128" s="142">
        <v>2051</v>
      </c>
      <c r="B128" s="142" t="s">
        <v>3</v>
      </c>
      <c r="C128" s="143">
        <v>2100</v>
      </c>
      <c r="D128" s="146">
        <v>385</v>
      </c>
      <c r="E128" s="147">
        <v>580</v>
      </c>
      <c r="F128" s="145">
        <v>673</v>
      </c>
      <c r="G128" s="144">
        <v>750</v>
      </c>
      <c r="H128" s="144">
        <v>825</v>
      </c>
      <c r="I128" s="144">
        <v>898</v>
      </c>
      <c r="J128" s="206"/>
      <c r="K128" s="159">
        <v>1981</v>
      </c>
      <c r="L128" s="195" t="s">
        <v>4</v>
      </c>
      <c r="M128" s="143">
        <v>1990</v>
      </c>
      <c r="N128" s="149">
        <v>376.39</v>
      </c>
      <c r="O128" s="149">
        <v>396.20000000000005</v>
      </c>
      <c r="P128" s="224">
        <v>416.01</v>
      </c>
      <c r="Q128" s="225">
        <v>435.82</v>
      </c>
      <c r="R128" s="225">
        <v>455.63</v>
      </c>
      <c r="S128" s="225">
        <v>475.44</v>
      </c>
      <c r="T128" s="135">
        <v>376.39</v>
      </c>
      <c r="U128" s="135">
        <v>396.20000000000005</v>
      </c>
      <c r="V128" s="135">
        <v>416.01</v>
      </c>
      <c r="W128" s="135">
        <v>435.82</v>
      </c>
      <c r="X128" s="135">
        <v>455.63</v>
      </c>
      <c r="Y128" s="135">
        <v>475.44</v>
      </c>
    </row>
    <row r="129" spans="1:25" x14ac:dyDescent="0.3">
      <c r="A129" s="142">
        <v>2101</v>
      </c>
      <c r="B129" s="142" t="s">
        <v>3</v>
      </c>
      <c r="C129" s="143">
        <v>2150</v>
      </c>
      <c r="D129" s="146">
        <v>399</v>
      </c>
      <c r="E129" s="192">
        <v>604</v>
      </c>
      <c r="F129" s="147">
        <v>701</v>
      </c>
      <c r="G129" s="144">
        <v>781</v>
      </c>
      <c r="H129" s="144">
        <v>859</v>
      </c>
      <c r="I129" s="144">
        <v>935</v>
      </c>
      <c r="J129" s="206"/>
      <c r="K129" s="159">
        <v>1991</v>
      </c>
      <c r="L129" s="195" t="s">
        <v>4</v>
      </c>
      <c r="M129" s="143">
        <v>2000</v>
      </c>
      <c r="N129" s="149">
        <v>378.29</v>
      </c>
      <c r="O129" s="149">
        <v>398.20000000000005</v>
      </c>
      <c r="P129" s="224">
        <v>418.10999999999996</v>
      </c>
      <c r="Q129" s="225">
        <v>438.02</v>
      </c>
      <c r="R129" s="225">
        <v>457.93</v>
      </c>
      <c r="S129" s="225">
        <v>477.84</v>
      </c>
      <c r="T129" s="135">
        <v>378.29</v>
      </c>
      <c r="U129" s="135">
        <v>398.20000000000005</v>
      </c>
      <c r="V129" s="135">
        <v>418.10999999999996</v>
      </c>
      <c r="W129" s="135">
        <v>438.02</v>
      </c>
      <c r="X129" s="135">
        <v>457.93</v>
      </c>
      <c r="Y129" s="135">
        <v>477.84</v>
      </c>
    </row>
    <row r="130" spans="1:25" x14ac:dyDescent="0.3">
      <c r="A130" s="142">
        <v>2151</v>
      </c>
      <c r="B130" s="142" t="s">
        <v>3</v>
      </c>
      <c r="C130" s="143">
        <v>2200</v>
      </c>
      <c r="D130" s="146">
        <v>399</v>
      </c>
      <c r="E130" s="147">
        <v>604</v>
      </c>
      <c r="F130" s="147">
        <v>701</v>
      </c>
      <c r="G130" s="144">
        <v>781</v>
      </c>
      <c r="H130" s="144">
        <v>859</v>
      </c>
      <c r="I130" s="144">
        <v>935</v>
      </c>
      <c r="J130" s="206"/>
      <c r="K130" s="159">
        <v>2001</v>
      </c>
      <c r="L130" s="195" t="s">
        <v>4</v>
      </c>
      <c r="M130" s="229">
        <v>2050</v>
      </c>
      <c r="N130" s="149">
        <v>380.19</v>
      </c>
      <c r="O130" s="149">
        <v>400.20000000000005</v>
      </c>
      <c r="P130" s="224">
        <v>420.21</v>
      </c>
      <c r="Q130" s="225">
        <v>440.22</v>
      </c>
      <c r="R130" s="225">
        <v>460.23</v>
      </c>
      <c r="S130" s="225">
        <v>480.24</v>
      </c>
      <c r="T130" s="135">
        <v>380.19</v>
      </c>
      <c r="U130" s="135">
        <v>400.20000000000005</v>
      </c>
      <c r="V130" s="135">
        <v>420.21</v>
      </c>
      <c r="W130" s="135">
        <v>440.22</v>
      </c>
      <c r="X130" s="135">
        <v>460.23</v>
      </c>
      <c r="Y130" s="135">
        <v>480.24</v>
      </c>
    </row>
    <row r="131" spans="1:25" x14ac:dyDescent="0.3">
      <c r="A131" s="142">
        <v>2201</v>
      </c>
      <c r="B131" s="142" t="s">
        <v>3</v>
      </c>
      <c r="C131" s="143">
        <v>2250</v>
      </c>
      <c r="D131" s="146">
        <v>410</v>
      </c>
      <c r="E131" s="147">
        <v>628</v>
      </c>
      <c r="F131" s="147">
        <v>728</v>
      </c>
      <c r="G131" s="144">
        <v>812</v>
      </c>
      <c r="H131" s="144">
        <v>893</v>
      </c>
      <c r="I131" s="144">
        <v>972</v>
      </c>
      <c r="J131" s="206"/>
      <c r="K131" s="211">
        <v>2051</v>
      </c>
      <c r="L131" s="195" t="s">
        <v>4</v>
      </c>
      <c r="M131" s="210">
        <v>2100</v>
      </c>
      <c r="N131" s="149"/>
      <c r="O131" s="149">
        <v>430.71000000000004</v>
      </c>
      <c r="P131" s="224">
        <v>451.22</v>
      </c>
      <c r="Q131" s="225">
        <v>471.73</v>
      </c>
      <c r="R131" s="225">
        <v>492.24000000000007</v>
      </c>
      <c r="S131" s="225">
        <v>512.75</v>
      </c>
      <c r="T131" s="135"/>
      <c r="U131" s="135">
        <v>430.71000000000004</v>
      </c>
      <c r="V131" s="135">
        <v>451.22</v>
      </c>
      <c r="W131" s="135">
        <v>471.73</v>
      </c>
      <c r="X131" s="135">
        <v>492.24000000000007</v>
      </c>
      <c r="Y131" s="135">
        <v>512.75</v>
      </c>
    </row>
    <row r="132" spans="1:25" x14ac:dyDescent="0.3">
      <c r="A132" s="142">
        <v>2251</v>
      </c>
      <c r="B132" s="142" t="s">
        <v>3</v>
      </c>
      <c r="C132" s="143">
        <v>2300</v>
      </c>
      <c r="D132" s="146">
        <v>410</v>
      </c>
      <c r="E132" s="147">
        <v>628</v>
      </c>
      <c r="F132" s="146">
        <v>728</v>
      </c>
      <c r="G132" s="146">
        <v>812</v>
      </c>
      <c r="H132" s="144">
        <v>893</v>
      </c>
      <c r="I132" s="144">
        <v>972</v>
      </c>
      <c r="J132" s="206"/>
      <c r="K132" s="159">
        <v>2101</v>
      </c>
      <c r="L132" s="195" t="s">
        <v>4</v>
      </c>
      <c r="M132" s="210">
        <v>2150</v>
      </c>
      <c r="N132" s="149"/>
      <c r="O132" s="149">
        <v>462.22</v>
      </c>
      <c r="P132" s="224">
        <v>483.22999999999996</v>
      </c>
      <c r="Q132" s="225">
        <v>504.24</v>
      </c>
      <c r="R132" s="225">
        <v>525.25</v>
      </c>
      <c r="S132" s="225">
        <v>546.26</v>
      </c>
      <c r="T132" s="135"/>
      <c r="U132" s="135">
        <v>462.22</v>
      </c>
      <c r="V132" s="135">
        <v>483.22999999999996</v>
      </c>
      <c r="W132" s="135">
        <v>504.24</v>
      </c>
      <c r="X132" s="135">
        <v>525.25</v>
      </c>
      <c r="Y132" s="135">
        <v>546.26</v>
      </c>
    </row>
    <row r="133" spans="1:25" x14ac:dyDescent="0.3">
      <c r="A133" s="142">
        <v>2301</v>
      </c>
      <c r="B133" s="142" t="s">
        <v>3</v>
      </c>
      <c r="C133" s="143">
        <v>2350</v>
      </c>
      <c r="D133" s="146">
        <v>420</v>
      </c>
      <c r="E133" s="147">
        <v>652</v>
      </c>
      <c r="F133" s="148">
        <v>756</v>
      </c>
      <c r="G133" s="146">
        <v>843</v>
      </c>
      <c r="H133" s="144">
        <v>927</v>
      </c>
      <c r="I133" s="144">
        <v>1009</v>
      </c>
      <c r="J133" s="206"/>
      <c r="K133" s="211">
        <v>2151</v>
      </c>
      <c r="L133" s="195" t="s">
        <v>4</v>
      </c>
      <c r="M133" s="210">
        <v>2200</v>
      </c>
      <c r="N133" s="231"/>
      <c r="O133" s="149">
        <v>494.73</v>
      </c>
      <c r="P133" s="224">
        <v>516.24</v>
      </c>
      <c r="Q133" s="225">
        <v>537.75</v>
      </c>
      <c r="R133" s="225">
        <v>559.26</v>
      </c>
      <c r="S133" s="225">
        <v>580.77</v>
      </c>
      <c r="T133" s="135"/>
      <c r="U133" s="135">
        <v>494.73</v>
      </c>
      <c r="V133" s="135">
        <v>516.24</v>
      </c>
      <c r="W133" s="135">
        <v>537.75</v>
      </c>
      <c r="X133" s="135">
        <v>559.26</v>
      </c>
      <c r="Y133" s="135">
        <v>580.77</v>
      </c>
    </row>
    <row r="134" spans="1:25" x14ac:dyDescent="0.3">
      <c r="A134" s="142">
        <v>2351</v>
      </c>
      <c r="B134" s="142" t="s">
        <v>3</v>
      </c>
      <c r="C134" s="143">
        <v>2400</v>
      </c>
      <c r="D134" s="146">
        <v>420</v>
      </c>
      <c r="E134" s="147">
        <v>652</v>
      </c>
      <c r="F134" s="146">
        <v>756</v>
      </c>
      <c r="G134" s="146">
        <v>843</v>
      </c>
      <c r="H134" s="144">
        <v>927</v>
      </c>
      <c r="I134" s="144">
        <v>1009</v>
      </c>
      <c r="J134" s="206"/>
      <c r="K134" s="159">
        <v>2201</v>
      </c>
      <c r="L134" s="195" t="s">
        <v>4</v>
      </c>
      <c r="M134" s="210">
        <v>2250</v>
      </c>
      <c r="N134" s="149"/>
      <c r="O134" s="149">
        <v>528.24</v>
      </c>
      <c r="P134" s="224">
        <v>550.25</v>
      </c>
      <c r="Q134" s="225">
        <v>572.26</v>
      </c>
      <c r="R134" s="225">
        <v>594.2700000000001</v>
      </c>
      <c r="S134" s="225">
        <v>616.28000000000009</v>
      </c>
      <c r="T134" s="135"/>
      <c r="U134" s="135">
        <v>528.24</v>
      </c>
      <c r="V134" s="135">
        <v>550.25</v>
      </c>
      <c r="W134" s="135">
        <v>572.26</v>
      </c>
      <c r="X134" s="135">
        <v>594.2700000000001</v>
      </c>
      <c r="Y134" s="135">
        <v>616.28000000000009</v>
      </c>
    </row>
    <row r="135" spans="1:25" x14ac:dyDescent="0.3">
      <c r="A135" s="142">
        <v>2401</v>
      </c>
      <c r="B135" s="142" t="s">
        <v>3</v>
      </c>
      <c r="C135" s="143">
        <v>2450</v>
      </c>
      <c r="D135" s="146">
        <v>431</v>
      </c>
      <c r="E135" s="147">
        <v>676</v>
      </c>
      <c r="F135" s="146">
        <v>784</v>
      </c>
      <c r="G135" s="146">
        <v>874</v>
      </c>
      <c r="H135" s="144">
        <v>961</v>
      </c>
      <c r="I135" s="144">
        <v>1046</v>
      </c>
      <c r="J135" s="206"/>
      <c r="K135" s="211">
        <v>2251</v>
      </c>
      <c r="L135" s="195" t="s">
        <v>4</v>
      </c>
      <c r="M135" s="210">
        <v>2300</v>
      </c>
      <c r="O135" s="149">
        <v>562.75</v>
      </c>
      <c r="P135" s="224">
        <v>585.26</v>
      </c>
      <c r="Q135" s="225">
        <v>607.7700000000001</v>
      </c>
      <c r="R135" s="225">
        <v>630.28</v>
      </c>
      <c r="S135" s="225">
        <v>652.79</v>
      </c>
      <c r="T135" s="135"/>
      <c r="U135" s="135">
        <v>562.75</v>
      </c>
      <c r="V135" s="135">
        <v>585.26</v>
      </c>
      <c r="W135" s="135">
        <v>607.7700000000001</v>
      </c>
      <c r="X135" s="135">
        <v>630.28</v>
      </c>
      <c r="Y135" s="135">
        <v>652.79</v>
      </c>
    </row>
    <row r="136" spans="1:25" x14ac:dyDescent="0.3">
      <c r="A136" s="142">
        <v>2451</v>
      </c>
      <c r="B136" s="142" t="s">
        <v>3</v>
      </c>
      <c r="C136" s="143">
        <v>2500</v>
      </c>
      <c r="D136" s="146">
        <v>431</v>
      </c>
      <c r="E136" s="147">
        <v>676</v>
      </c>
      <c r="F136" s="148">
        <v>784</v>
      </c>
      <c r="G136" s="146">
        <v>874</v>
      </c>
      <c r="H136" s="146">
        <v>961</v>
      </c>
      <c r="I136" s="144">
        <v>1046</v>
      </c>
      <c r="J136" s="206"/>
      <c r="K136" s="159">
        <v>2301</v>
      </c>
      <c r="L136" s="195" t="s">
        <v>4</v>
      </c>
      <c r="M136" s="210">
        <v>2350</v>
      </c>
      <c r="O136" s="149">
        <v>598.26</v>
      </c>
      <c r="P136" s="224">
        <v>621.2700000000001</v>
      </c>
      <c r="Q136" s="225">
        <v>644.28000000000009</v>
      </c>
      <c r="R136" s="225">
        <v>667.29</v>
      </c>
      <c r="S136" s="225">
        <v>690.3</v>
      </c>
      <c r="T136" s="135"/>
      <c r="U136" s="135">
        <v>598.26</v>
      </c>
      <c r="V136" s="135">
        <v>621.2700000000001</v>
      </c>
      <c r="W136" s="135">
        <v>644.28000000000009</v>
      </c>
      <c r="X136" s="135">
        <v>667.29</v>
      </c>
      <c r="Y136" s="135">
        <v>690.3</v>
      </c>
    </row>
    <row r="137" spans="1:25" x14ac:dyDescent="0.3">
      <c r="A137" s="142">
        <v>2501</v>
      </c>
      <c r="B137" s="142" t="s">
        <v>3</v>
      </c>
      <c r="C137" s="143">
        <v>2550</v>
      </c>
      <c r="D137" s="146">
        <v>443</v>
      </c>
      <c r="E137" s="147">
        <v>700</v>
      </c>
      <c r="F137" s="146">
        <v>811</v>
      </c>
      <c r="G137" s="146">
        <v>904</v>
      </c>
      <c r="H137" s="146">
        <v>995</v>
      </c>
      <c r="I137" s="144">
        <v>1082</v>
      </c>
      <c r="J137" s="206"/>
      <c r="K137" s="211">
        <v>2351</v>
      </c>
      <c r="L137" s="195" t="s">
        <v>4</v>
      </c>
      <c r="M137" s="210">
        <v>2400</v>
      </c>
      <c r="N137" s="218"/>
      <c r="O137" s="149">
        <v>634.7700000000001</v>
      </c>
      <c r="P137" s="224">
        <v>658.28000000000009</v>
      </c>
      <c r="Q137" s="225">
        <v>681.79000000000008</v>
      </c>
      <c r="R137" s="225">
        <v>705.3</v>
      </c>
      <c r="S137" s="225">
        <v>728.81</v>
      </c>
      <c r="T137" s="135"/>
      <c r="U137" s="135">
        <v>634.7700000000001</v>
      </c>
      <c r="V137" s="135">
        <v>658.28000000000009</v>
      </c>
      <c r="W137" s="135">
        <v>681.79000000000008</v>
      </c>
      <c r="X137" s="135">
        <v>705.3</v>
      </c>
      <c r="Y137" s="135">
        <v>728.81</v>
      </c>
    </row>
    <row r="138" spans="1:25" x14ac:dyDescent="0.3">
      <c r="A138" s="142">
        <v>2551</v>
      </c>
      <c r="B138" s="142" t="s">
        <v>3</v>
      </c>
      <c r="C138" s="143">
        <v>2600</v>
      </c>
      <c r="D138" s="146">
        <v>443</v>
      </c>
      <c r="E138" s="147">
        <v>700</v>
      </c>
      <c r="F138" s="146">
        <v>811</v>
      </c>
      <c r="G138" s="146">
        <v>904</v>
      </c>
      <c r="H138" s="146">
        <v>995</v>
      </c>
      <c r="I138" s="146">
        <v>1082</v>
      </c>
      <c r="J138" s="206"/>
      <c r="K138" s="159">
        <v>2401</v>
      </c>
      <c r="L138" s="195" t="s">
        <v>4</v>
      </c>
      <c r="M138" s="229">
        <v>2450</v>
      </c>
      <c r="N138" s="218"/>
      <c r="O138" s="149">
        <v>672.28000000000009</v>
      </c>
      <c r="P138" s="224">
        <v>696.29000000000008</v>
      </c>
      <c r="Q138" s="225">
        <v>720.30000000000007</v>
      </c>
      <c r="R138" s="225">
        <v>744.31</v>
      </c>
      <c r="S138" s="225">
        <v>768.32</v>
      </c>
      <c r="T138" s="135"/>
      <c r="U138" s="135">
        <v>672.28000000000009</v>
      </c>
      <c r="V138" s="135">
        <v>696.29000000000008</v>
      </c>
      <c r="W138" s="135">
        <v>720.30000000000007</v>
      </c>
      <c r="X138" s="135">
        <v>744.31</v>
      </c>
      <c r="Y138" s="135">
        <v>768.32</v>
      </c>
    </row>
    <row r="139" spans="1:25" x14ac:dyDescent="0.3">
      <c r="A139" s="142">
        <v>2601</v>
      </c>
      <c r="B139" s="142" t="s">
        <v>3</v>
      </c>
      <c r="C139" s="143">
        <v>2650</v>
      </c>
      <c r="D139" s="146">
        <v>453</v>
      </c>
      <c r="E139" s="147">
        <v>723</v>
      </c>
      <c r="F139" s="146">
        <v>838</v>
      </c>
      <c r="G139" s="146">
        <v>934</v>
      </c>
      <c r="H139" s="146">
        <v>1028</v>
      </c>
      <c r="I139" s="146">
        <v>1118</v>
      </c>
      <c r="J139" s="206"/>
      <c r="K139" s="211">
        <v>2451</v>
      </c>
      <c r="L139" s="195" t="s">
        <v>4</v>
      </c>
      <c r="M139" s="210">
        <v>2500</v>
      </c>
      <c r="N139" s="206"/>
      <c r="O139" s="149"/>
      <c r="P139" s="224">
        <v>735.30000000000007</v>
      </c>
      <c r="Q139" s="226">
        <v>759.81000000000017</v>
      </c>
      <c r="R139" s="226">
        <v>784.32</v>
      </c>
      <c r="S139" s="226">
        <v>808.83</v>
      </c>
      <c r="T139" s="135"/>
      <c r="U139" s="135"/>
      <c r="V139" s="135">
        <v>735.30000000000007</v>
      </c>
      <c r="W139" s="135">
        <v>759.81000000000017</v>
      </c>
      <c r="X139" s="135">
        <v>784.32</v>
      </c>
      <c r="Y139" s="135">
        <v>808.83</v>
      </c>
    </row>
    <row r="140" spans="1:25" x14ac:dyDescent="0.3">
      <c r="A140" s="142">
        <v>2651</v>
      </c>
      <c r="B140" s="142" t="s">
        <v>3</v>
      </c>
      <c r="C140" s="143">
        <v>2700</v>
      </c>
      <c r="D140" s="146">
        <v>453</v>
      </c>
      <c r="E140" s="147">
        <v>723</v>
      </c>
      <c r="F140" s="146">
        <v>838</v>
      </c>
      <c r="G140" s="146">
        <v>934</v>
      </c>
      <c r="H140" s="146">
        <v>1028</v>
      </c>
      <c r="I140" s="146">
        <v>1118</v>
      </c>
      <c r="J140" s="206"/>
      <c r="K140" s="159">
        <v>2501</v>
      </c>
      <c r="L140" s="195" t="s">
        <v>4</v>
      </c>
      <c r="M140" s="229">
        <v>2550</v>
      </c>
      <c r="N140" s="206"/>
      <c r="O140" s="149"/>
      <c r="P140" s="224">
        <v>775.31</v>
      </c>
      <c r="Q140" s="226">
        <v>800.31999999999982</v>
      </c>
      <c r="R140" s="226">
        <v>825.32999999999993</v>
      </c>
      <c r="S140" s="226">
        <v>850.33999999999992</v>
      </c>
      <c r="T140" s="135"/>
      <c r="U140" s="135"/>
      <c r="V140" s="135">
        <v>775.31</v>
      </c>
      <c r="W140" s="135">
        <v>800.31999999999982</v>
      </c>
      <c r="X140" s="135">
        <v>825.32999999999993</v>
      </c>
      <c r="Y140" s="135">
        <v>850.33999999999992</v>
      </c>
    </row>
    <row r="141" spans="1:25" x14ac:dyDescent="0.3">
      <c r="A141" s="142">
        <v>2701</v>
      </c>
      <c r="B141" s="142" t="s">
        <v>3</v>
      </c>
      <c r="C141" s="143">
        <v>2750</v>
      </c>
      <c r="D141" s="146">
        <v>464</v>
      </c>
      <c r="E141" s="147">
        <v>747</v>
      </c>
      <c r="F141" s="146">
        <v>865</v>
      </c>
      <c r="G141" s="146">
        <v>964</v>
      </c>
      <c r="H141" s="146">
        <v>1060</v>
      </c>
      <c r="I141" s="146">
        <v>1154</v>
      </c>
      <c r="J141" s="206"/>
      <c r="K141" s="211">
        <v>2551</v>
      </c>
      <c r="L141" s="195" t="s">
        <v>4</v>
      </c>
      <c r="M141" s="210">
        <v>2600</v>
      </c>
      <c r="N141" s="206"/>
      <c r="O141" s="231"/>
      <c r="P141" s="224"/>
      <c r="Q141" s="226">
        <v>841.82999999999993</v>
      </c>
      <c r="R141" s="226">
        <v>867.33999999999992</v>
      </c>
      <c r="S141" s="226">
        <v>892.84999999999991</v>
      </c>
      <c r="T141" s="135"/>
      <c r="U141" s="135"/>
      <c r="V141" s="135"/>
      <c r="W141" s="135">
        <v>841.82999999999993</v>
      </c>
      <c r="X141" s="135">
        <v>867.33999999999992</v>
      </c>
      <c r="Y141" s="135">
        <v>892.84999999999991</v>
      </c>
    </row>
    <row r="142" spans="1:25" x14ac:dyDescent="0.3">
      <c r="A142" s="142">
        <v>2751</v>
      </c>
      <c r="B142" s="142" t="s">
        <v>3</v>
      </c>
      <c r="C142" s="143">
        <v>2800</v>
      </c>
      <c r="D142" s="146">
        <v>464</v>
      </c>
      <c r="E142" s="147">
        <v>747</v>
      </c>
      <c r="F142" s="146">
        <v>865</v>
      </c>
      <c r="G142" s="146">
        <v>964</v>
      </c>
      <c r="H142" s="146">
        <v>1060</v>
      </c>
      <c r="I142" s="146">
        <v>1154</v>
      </c>
      <c r="J142" s="206"/>
      <c r="K142" s="222">
        <v>2601</v>
      </c>
      <c r="L142" s="223" t="s">
        <v>4</v>
      </c>
      <c r="M142" s="220">
        <v>2650</v>
      </c>
      <c r="N142" s="206"/>
      <c r="O142" s="149"/>
      <c r="P142" s="224"/>
      <c r="Q142" s="226">
        <v>884.33999999999992</v>
      </c>
      <c r="R142" s="226">
        <v>910.34999999999991</v>
      </c>
      <c r="S142" s="226">
        <v>936.36</v>
      </c>
      <c r="T142" s="135"/>
      <c r="U142" s="135"/>
      <c r="V142" s="135"/>
      <c r="W142" s="135">
        <v>884.33999999999992</v>
      </c>
      <c r="X142" s="135">
        <v>910.34999999999991</v>
      </c>
      <c r="Y142" s="135">
        <v>936.36</v>
      </c>
    </row>
    <row r="143" spans="1:25" x14ac:dyDescent="0.3">
      <c r="A143" s="142">
        <v>2801</v>
      </c>
      <c r="B143" s="142" t="s">
        <v>3</v>
      </c>
      <c r="C143" s="143">
        <v>2850</v>
      </c>
      <c r="D143" s="146">
        <v>475</v>
      </c>
      <c r="E143" s="146">
        <v>770</v>
      </c>
      <c r="F143" s="146">
        <v>891</v>
      </c>
      <c r="G143" s="146">
        <v>994</v>
      </c>
      <c r="H143" s="146">
        <v>1093</v>
      </c>
      <c r="I143" s="146">
        <v>1189</v>
      </c>
      <c r="J143" s="206"/>
      <c r="K143" s="155">
        <v>2651</v>
      </c>
      <c r="L143" s="195" t="s">
        <v>4</v>
      </c>
      <c r="M143" s="230">
        <v>2700</v>
      </c>
      <c r="N143" s="206"/>
      <c r="O143" s="206"/>
      <c r="P143" s="224"/>
      <c r="Q143" s="226">
        <v>927.84999999999991</v>
      </c>
      <c r="R143" s="226">
        <v>954.36</v>
      </c>
      <c r="S143" s="226">
        <v>980.87</v>
      </c>
      <c r="T143" s="135"/>
      <c r="U143" s="135"/>
      <c r="V143" s="135"/>
      <c r="W143" s="135">
        <v>927.84999999999991</v>
      </c>
      <c r="X143" s="135">
        <v>954.36</v>
      </c>
      <c r="Y143" s="135">
        <v>980.87</v>
      </c>
    </row>
    <row r="144" spans="1:25" x14ac:dyDescent="0.3">
      <c r="A144" s="142">
        <v>2851</v>
      </c>
      <c r="B144" s="142" t="s">
        <v>3</v>
      </c>
      <c r="C144" s="143">
        <v>2900</v>
      </c>
      <c r="D144" s="146">
        <v>475</v>
      </c>
      <c r="E144" s="146">
        <v>770</v>
      </c>
      <c r="F144" s="146">
        <v>891</v>
      </c>
      <c r="G144" s="146">
        <v>994</v>
      </c>
      <c r="H144" s="146">
        <v>1093</v>
      </c>
      <c r="I144" s="146">
        <v>1189</v>
      </c>
      <c r="J144" s="206"/>
      <c r="K144" s="155">
        <v>2701</v>
      </c>
      <c r="L144" s="195" t="s">
        <v>4</v>
      </c>
      <c r="M144" s="196">
        <v>2750</v>
      </c>
      <c r="N144" s="206"/>
      <c r="O144" s="206"/>
      <c r="P144" s="232"/>
      <c r="Q144" s="226"/>
      <c r="R144" s="226">
        <v>999.37</v>
      </c>
      <c r="S144" s="226">
        <v>1026.3800000000001</v>
      </c>
      <c r="T144" s="135"/>
      <c r="U144" s="135"/>
      <c r="V144" s="135"/>
      <c r="W144" s="135"/>
      <c r="X144" s="135">
        <v>999.37</v>
      </c>
      <c r="Y144" s="135">
        <v>1026.3800000000001</v>
      </c>
    </row>
    <row r="145" spans="1:25" x14ac:dyDescent="0.3">
      <c r="A145" s="142">
        <v>2901</v>
      </c>
      <c r="B145" s="142" t="s">
        <v>3</v>
      </c>
      <c r="C145" s="143">
        <v>2950</v>
      </c>
      <c r="D145" s="148">
        <v>485</v>
      </c>
      <c r="E145" s="148">
        <v>794</v>
      </c>
      <c r="F145" s="148">
        <v>918</v>
      </c>
      <c r="G145" s="148">
        <v>1024</v>
      </c>
      <c r="H145" s="148">
        <v>1126</v>
      </c>
      <c r="I145" s="148">
        <v>1225</v>
      </c>
      <c r="J145" s="206"/>
      <c r="K145" s="155">
        <v>2751</v>
      </c>
      <c r="L145" s="195" t="s">
        <v>4</v>
      </c>
      <c r="M145" s="196">
        <v>2800</v>
      </c>
      <c r="N145" s="206"/>
      <c r="O145" s="206"/>
      <c r="P145" s="224"/>
      <c r="Q145" s="226"/>
      <c r="R145" s="226">
        <v>1045.3800000000001</v>
      </c>
      <c r="S145" s="226">
        <v>1072.8900000000001</v>
      </c>
      <c r="T145" s="135"/>
      <c r="U145" s="135"/>
      <c r="V145" s="135"/>
      <c r="W145" s="135"/>
      <c r="X145" s="135">
        <v>1045.3800000000001</v>
      </c>
      <c r="Y145" s="135">
        <v>1072.8900000000001</v>
      </c>
    </row>
    <row r="146" spans="1:25" x14ac:dyDescent="0.3">
      <c r="A146" s="142">
        <v>2951</v>
      </c>
      <c r="B146" s="142" t="s">
        <v>3</v>
      </c>
      <c r="C146" s="143">
        <v>3000</v>
      </c>
      <c r="D146" s="146">
        <v>485</v>
      </c>
      <c r="E146" s="146">
        <v>794</v>
      </c>
      <c r="F146" s="146">
        <v>918</v>
      </c>
      <c r="G146" s="146">
        <v>1024</v>
      </c>
      <c r="H146" s="146">
        <v>1126</v>
      </c>
      <c r="I146" s="146">
        <v>1225</v>
      </c>
      <c r="J146" s="206"/>
      <c r="K146" s="155">
        <v>2801</v>
      </c>
      <c r="L146" s="195" t="s">
        <v>4</v>
      </c>
      <c r="M146" s="230">
        <v>2850</v>
      </c>
      <c r="N146" s="206"/>
      <c r="O146" s="206"/>
      <c r="P146" s="206"/>
      <c r="Q146" s="233"/>
      <c r="R146" s="226">
        <v>1092.3899999999999</v>
      </c>
      <c r="S146" s="226">
        <v>1120.3999999999999</v>
      </c>
      <c r="T146" s="135"/>
      <c r="U146" s="135"/>
      <c r="V146" s="135"/>
      <c r="W146" s="135"/>
      <c r="X146" s="135">
        <v>1092.3899999999999</v>
      </c>
      <c r="Y146" s="135">
        <v>1120.3999999999999</v>
      </c>
    </row>
    <row r="147" spans="1:25" x14ac:dyDescent="0.3">
      <c r="A147" s="142">
        <v>3001</v>
      </c>
      <c r="B147" s="142" t="s">
        <v>3</v>
      </c>
      <c r="C147" s="143">
        <v>3100</v>
      </c>
      <c r="D147" s="146">
        <v>496</v>
      </c>
      <c r="E147" s="146">
        <v>817</v>
      </c>
      <c r="F147" s="146">
        <v>945</v>
      </c>
      <c r="G147" s="146">
        <v>1054</v>
      </c>
      <c r="H147" s="146">
        <v>1159</v>
      </c>
      <c r="I147" s="146">
        <v>1261</v>
      </c>
      <c r="J147" s="206"/>
      <c r="K147" s="155">
        <v>2851</v>
      </c>
      <c r="L147" s="195" t="s">
        <v>4</v>
      </c>
      <c r="M147" s="196">
        <v>2900</v>
      </c>
      <c r="N147" s="206"/>
      <c r="O147" s="206"/>
      <c r="P147" s="206"/>
      <c r="Q147" s="226"/>
      <c r="R147" s="233"/>
      <c r="S147" s="226">
        <v>1168.9099999999999</v>
      </c>
      <c r="T147" s="135"/>
      <c r="U147" s="135"/>
      <c r="W147" s="135"/>
      <c r="X147" s="135"/>
      <c r="Y147" s="135">
        <v>1168.9099999999999</v>
      </c>
    </row>
    <row r="148" spans="1:25" x14ac:dyDescent="0.3">
      <c r="A148" s="142">
        <v>3101</v>
      </c>
      <c r="B148" s="142" t="s">
        <v>3</v>
      </c>
      <c r="C148" s="143">
        <v>3200</v>
      </c>
      <c r="D148" s="146">
        <v>508</v>
      </c>
      <c r="E148" s="146">
        <v>838</v>
      </c>
      <c r="F148" s="146">
        <v>970</v>
      </c>
      <c r="G148" s="146">
        <v>1081</v>
      </c>
      <c r="H148" s="146">
        <v>1189</v>
      </c>
      <c r="I148" s="146">
        <v>1294</v>
      </c>
      <c r="J148" s="206"/>
      <c r="K148" s="155">
        <v>2901</v>
      </c>
      <c r="L148" s="195" t="s">
        <v>4</v>
      </c>
      <c r="M148" s="230">
        <v>2950</v>
      </c>
      <c r="N148" s="206"/>
      <c r="O148" s="206"/>
      <c r="P148" s="206"/>
      <c r="Q148" s="141"/>
      <c r="R148" s="149"/>
      <c r="S148" s="231">
        <v>1218.4199999999998</v>
      </c>
      <c r="T148" s="135"/>
      <c r="U148" s="135"/>
      <c r="W148" s="135"/>
      <c r="X148" s="135"/>
      <c r="Y148" s="135">
        <v>1218.4199999999998</v>
      </c>
    </row>
    <row r="149" spans="1:25" x14ac:dyDescent="0.3">
      <c r="A149" s="142">
        <v>3201</v>
      </c>
      <c r="B149" s="142" t="s">
        <v>3</v>
      </c>
      <c r="C149" s="143">
        <v>3300</v>
      </c>
      <c r="D149" s="146">
        <v>518</v>
      </c>
      <c r="E149" s="146">
        <v>859</v>
      </c>
      <c r="F149" s="146">
        <v>994</v>
      </c>
      <c r="G149" s="146">
        <v>1108</v>
      </c>
      <c r="H149" s="146">
        <v>1219</v>
      </c>
      <c r="I149" s="146">
        <v>1326</v>
      </c>
      <c r="J149" s="206"/>
      <c r="K149" s="155">
        <v>2951</v>
      </c>
      <c r="L149" s="195" t="s">
        <v>4</v>
      </c>
      <c r="M149" s="196">
        <v>3000</v>
      </c>
      <c r="N149" s="206"/>
      <c r="O149" s="206"/>
      <c r="P149" s="206"/>
      <c r="Q149" s="141"/>
      <c r="R149" s="141"/>
      <c r="S149" s="149"/>
      <c r="T149" s="135"/>
      <c r="U149" s="135"/>
      <c r="X149" s="135"/>
      <c r="Y149" s="135"/>
    </row>
    <row r="150" spans="1:25" x14ac:dyDescent="0.3">
      <c r="A150" s="142">
        <v>3301</v>
      </c>
      <c r="B150" s="142" t="s">
        <v>3</v>
      </c>
      <c r="C150" s="143">
        <v>3400</v>
      </c>
      <c r="D150" s="146">
        <v>529</v>
      </c>
      <c r="E150" s="146">
        <v>881</v>
      </c>
      <c r="F150" s="146">
        <v>1018</v>
      </c>
      <c r="G150" s="146">
        <v>1135</v>
      </c>
      <c r="H150" s="146">
        <v>1248</v>
      </c>
      <c r="I150" s="146">
        <v>1358</v>
      </c>
      <c r="J150" s="206"/>
      <c r="K150" s="206"/>
      <c r="L150" s="206"/>
      <c r="M150" s="206"/>
      <c r="N150" s="206"/>
      <c r="O150" s="206"/>
      <c r="P150" s="206"/>
      <c r="Q150" s="206"/>
      <c r="R150" s="206"/>
      <c r="S150" s="206"/>
      <c r="T150" s="135"/>
      <c r="U150" s="135"/>
      <c r="X150" s="135"/>
      <c r="Y150" s="135"/>
    </row>
    <row r="151" spans="1:25" x14ac:dyDescent="0.3">
      <c r="A151" s="142">
        <v>3401</v>
      </c>
      <c r="B151" s="142" t="s">
        <v>3</v>
      </c>
      <c r="C151" s="143">
        <v>3500</v>
      </c>
      <c r="D151" s="146">
        <v>539</v>
      </c>
      <c r="E151" s="146">
        <v>902</v>
      </c>
      <c r="F151" s="146">
        <v>1042</v>
      </c>
      <c r="G151" s="146">
        <v>1162</v>
      </c>
      <c r="H151" s="146">
        <v>1278</v>
      </c>
      <c r="I151" s="146">
        <v>1391</v>
      </c>
      <c r="J151" s="206"/>
      <c r="K151" s="206"/>
      <c r="L151" s="206"/>
      <c r="M151" s="206"/>
      <c r="N151" s="206"/>
      <c r="O151" s="206"/>
      <c r="P151" s="206"/>
      <c r="Q151" s="206"/>
      <c r="R151" s="206"/>
      <c r="S151" s="206"/>
      <c r="T151" s="135"/>
      <c r="U151" s="135"/>
      <c r="Y151" s="135"/>
    </row>
    <row r="152" spans="1:25" x14ac:dyDescent="0.3">
      <c r="A152" s="142">
        <v>3501</v>
      </c>
      <c r="B152" s="142" t="s">
        <v>3</v>
      </c>
      <c r="C152" s="143">
        <v>3600</v>
      </c>
      <c r="D152" s="146">
        <v>548</v>
      </c>
      <c r="E152" s="146">
        <v>923</v>
      </c>
      <c r="F152" s="146">
        <v>1066</v>
      </c>
      <c r="G152" s="146">
        <v>1189</v>
      </c>
      <c r="H152" s="146">
        <v>1308</v>
      </c>
      <c r="I152" s="146">
        <v>1423</v>
      </c>
      <c r="J152" s="206"/>
      <c r="K152" s="206"/>
      <c r="L152" s="206"/>
      <c r="M152" s="206"/>
      <c r="N152" s="206"/>
      <c r="O152" s="206"/>
      <c r="P152" s="206"/>
      <c r="Q152" s="206"/>
      <c r="R152" s="206"/>
      <c r="S152" s="206"/>
      <c r="T152" s="135"/>
      <c r="U152" s="135"/>
      <c r="Y152" s="135"/>
    </row>
    <row r="153" spans="1:25" x14ac:dyDescent="0.3">
      <c r="A153" s="142">
        <v>3601</v>
      </c>
      <c r="B153" s="142" t="s">
        <v>3</v>
      </c>
      <c r="C153" s="143">
        <v>3700</v>
      </c>
      <c r="D153" s="146">
        <v>555</v>
      </c>
      <c r="E153" s="146">
        <v>944</v>
      </c>
      <c r="F153" s="146">
        <v>1090</v>
      </c>
      <c r="G153" s="146">
        <v>1216</v>
      </c>
      <c r="H153" s="146">
        <v>1337</v>
      </c>
      <c r="I153" s="146">
        <v>1455</v>
      </c>
      <c r="J153" s="206"/>
      <c r="K153" s="206"/>
      <c r="L153" s="206"/>
      <c r="M153" s="206"/>
      <c r="N153" s="206"/>
      <c r="O153" s="206"/>
      <c r="P153" s="206"/>
      <c r="Q153" s="206"/>
      <c r="R153" s="206"/>
      <c r="S153" s="206"/>
      <c r="T153" s="135"/>
      <c r="U153" s="135"/>
      <c r="Y153" s="135"/>
    </row>
    <row r="154" spans="1:25" x14ac:dyDescent="0.3">
      <c r="A154" s="142">
        <v>3701</v>
      </c>
      <c r="B154" s="142" t="s">
        <v>3</v>
      </c>
      <c r="C154" s="143">
        <v>3800</v>
      </c>
      <c r="D154" s="146">
        <v>564</v>
      </c>
      <c r="E154" s="146">
        <v>965</v>
      </c>
      <c r="F154" s="146">
        <v>1115</v>
      </c>
      <c r="G154" s="146">
        <v>1243</v>
      </c>
      <c r="H154" s="146">
        <v>1367</v>
      </c>
      <c r="I154" s="146">
        <v>1487</v>
      </c>
      <c r="J154" s="206"/>
      <c r="K154" s="206"/>
      <c r="L154" s="206"/>
      <c r="M154" s="206"/>
      <c r="N154" s="206"/>
      <c r="O154" s="206"/>
      <c r="P154" s="206"/>
      <c r="Q154" s="206"/>
      <c r="R154" s="206"/>
      <c r="S154" s="206"/>
      <c r="T154" s="135"/>
      <c r="U154" s="135"/>
      <c r="Y154" s="135"/>
    </row>
    <row r="155" spans="1:25" x14ac:dyDescent="0.3">
      <c r="A155" s="142">
        <v>3801</v>
      </c>
      <c r="B155" s="142" t="s">
        <v>3</v>
      </c>
      <c r="C155" s="143">
        <v>3900</v>
      </c>
      <c r="D155" s="146">
        <v>573</v>
      </c>
      <c r="E155" s="146">
        <v>985</v>
      </c>
      <c r="F155" s="146">
        <v>1138</v>
      </c>
      <c r="G155" s="146">
        <v>1269</v>
      </c>
      <c r="H155" s="146">
        <v>1396</v>
      </c>
      <c r="I155" s="146">
        <v>1519</v>
      </c>
      <c r="J155" s="206"/>
      <c r="K155" s="206"/>
      <c r="L155" s="206"/>
      <c r="M155" s="206"/>
      <c r="N155" s="206"/>
      <c r="O155" s="206"/>
      <c r="P155" s="206"/>
      <c r="Q155" s="206"/>
      <c r="R155" s="206"/>
      <c r="S155" s="206"/>
      <c r="T155" s="135"/>
      <c r="U155" s="135"/>
      <c r="Y155" s="135"/>
    </row>
    <row r="156" spans="1:25" x14ac:dyDescent="0.3">
      <c r="A156" s="142">
        <v>3901</v>
      </c>
      <c r="B156" s="142" t="s">
        <v>3</v>
      </c>
      <c r="C156" s="143">
        <v>4000</v>
      </c>
      <c r="D156" s="146">
        <v>581</v>
      </c>
      <c r="E156" s="146">
        <v>1004</v>
      </c>
      <c r="F156" s="146">
        <v>1160</v>
      </c>
      <c r="G156" s="146">
        <v>1294</v>
      </c>
      <c r="H156" s="146">
        <v>1423</v>
      </c>
      <c r="I156" s="146">
        <v>1548</v>
      </c>
      <c r="J156" s="206"/>
      <c r="K156" s="206"/>
      <c r="L156" s="206"/>
      <c r="M156" s="206"/>
      <c r="N156" s="206"/>
      <c r="O156" s="206"/>
      <c r="P156" s="206"/>
      <c r="Q156" s="206"/>
      <c r="R156" s="206"/>
      <c r="S156" s="206"/>
      <c r="T156" s="135"/>
      <c r="U156" s="135"/>
      <c r="Y156" s="135"/>
    </row>
    <row r="157" spans="1:25" x14ac:dyDescent="0.3">
      <c r="A157" s="142">
        <v>4001</v>
      </c>
      <c r="B157" s="142" t="s">
        <v>3</v>
      </c>
      <c r="C157" s="143">
        <v>4100</v>
      </c>
      <c r="D157" s="146">
        <v>590</v>
      </c>
      <c r="E157" s="146">
        <v>1024</v>
      </c>
      <c r="F157" s="146">
        <v>1182</v>
      </c>
      <c r="G157" s="146">
        <v>1318</v>
      </c>
      <c r="H157" s="146">
        <v>1450</v>
      </c>
      <c r="I157" s="146">
        <v>1577</v>
      </c>
      <c r="J157" s="206"/>
      <c r="K157" s="206"/>
      <c r="L157" s="206"/>
      <c r="M157" s="206"/>
      <c r="N157" s="206"/>
      <c r="O157" s="206"/>
      <c r="P157" s="206"/>
      <c r="Q157" s="206"/>
      <c r="R157" s="206"/>
      <c r="S157" s="206"/>
      <c r="T157" s="135"/>
      <c r="U157" s="135"/>
      <c r="Y157" s="135"/>
    </row>
    <row r="158" spans="1:25" x14ac:dyDescent="0.3">
      <c r="A158" s="142">
        <v>4101</v>
      </c>
      <c r="B158" s="142" t="s">
        <v>3</v>
      </c>
      <c r="C158" s="143">
        <v>4200</v>
      </c>
      <c r="D158" s="146">
        <v>599</v>
      </c>
      <c r="E158" s="146">
        <v>1043</v>
      </c>
      <c r="F158" s="146">
        <v>1204</v>
      </c>
      <c r="G158" s="146">
        <v>1342</v>
      </c>
      <c r="H158" s="146">
        <v>1477</v>
      </c>
      <c r="I158" s="146">
        <v>1607</v>
      </c>
      <c r="J158" s="206"/>
      <c r="K158" s="206"/>
      <c r="L158" s="206"/>
      <c r="M158" s="206"/>
      <c r="N158" s="206"/>
      <c r="O158" s="206"/>
      <c r="P158" s="206"/>
      <c r="Q158" s="206"/>
      <c r="R158" s="206"/>
      <c r="S158" s="206"/>
      <c r="T158" s="135"/>
      <c r="U158" s="135"/>
      <c r="Y158" s="135"/>
    </row>
    <row r="159" spans="1:25" x14ac:dyDescent="0.3">
      <c r="A159" s="142">
        <v>4201</v>
      </c>
      <c r="B159" s="142" t="s">
        <v>3</v>
      </c>
      <c r="C159" s="143">
        <v>4300</v>
      </c>
      <c r="D159" s="146">
        <v>608</v>
      </c>
      <c r="E159" s="146">
        <v>1062</v>
      </c>
      <c r="F159" s="146">
        <v>1226</v>
      </c>
      <c r="G159" s="146">
        <v>1367</v>
      </c>
      <c r="H159" s="146">
        <v>1503</v>
      </c>
      <c r="I159" s="146">
        <v>1636</v>
      </c>
      <c r="J159" s="206"/>
      <c r="K159" s="206"/>
      <c r="L159" s="206"/>
      <c r="M159" s="206"/>
      <c r="N159" s="206"/>
      <c r="O159" s="206"/>
      <c r="P159" s="206"/>
      <c r="Q159" s="206"/>
      <c r="R159" s="206"/>
      <c r="S159" s="206"/>
      <c r="T159" s="135"/>
      <c r="U159" s="135"/>
    </row>
    <row r="160" spans="1:25" x14ac:dyDescent="0.3">
      <c r="A160" s="142">
        <v>4301</v>
      </c>
      <c r="B160" s="142" t="s">
        <v>3</v>
      </c>
      <c r="C160" s="143">
        <v>4400</v>
      </c>
      <c r="D160" s="193">
        <v>616</v>
      </c>
      <c r="E160" s="146">
        <v>1081</v>
      </c>
      <c r="F160" s="146">
        <v>1248</v>
      </c>
      <c r="G160" s="146">
        <v>1391</v>
      </c>
      <c r="H160" s="146">
        <v>1530</v>
      </c>
      <c r="I160" s="146">
        <v>1665</v>
      </c>
      <c r="J160" s="206"/>
      <c r="K160" s="206"/>
      <c r="L160" s="206"/>
      <c r="M160" s="206"/>
      <c r="N160" s="206"/>
      <c r="O160" s="206"/>
      <c r="P160" s="206"/>
      <c r="Q160" s="206"/>
      <c r="R160" s="206"/>
      <c r="S160" s="206"/>
      <c r="T160" s="135"/>
      <c r="U160" s="135"/>
    </row>
    <row r="161" spans="1:21" x14ac:dyDescent="0.3">
      <c r="A161" s="142">
        <v>4401</v>
      </c>
      <c r="B161" s="142" t="s">
        <v>3</v>
      </c>
      <c r="C161" s="143">
        <v>4500</v>
      </c>
      <c r="D161" s="193">
        <v>624</v>
      </c>
      <c r="E161" s="146">
        <v>1101</v>
      </c>
      <c r="F161" s="146">
        <v>1270</v>
      </c>
      <c r="G161" s="146">
        <v>1416</v>
      </c>
      <c r="H161" s="146">
        <v>1557</v>
      </c>
      <c r="I161" s="146">
        <v>1694</v>
      </c>
      <c r="J161" s="206"/>
      <c r="K161" s="206"/>
      <c r="L161" s="206"/>
      <c r="M161" s="206"/>
      <c r="N161" s="206"/>
      <c r="O161" s="206"/>
      <c r="P161" s="206"/>
      <c r="Q161" s="206"/>
      <c r="R161" s="206"/>
      <c r="S161" s="206"/>
      <c r="T161" s="135"/>
      <c r="U161" s="135"/>
    </row>
    <row r="162" spans="1:21" x14ac:dyDescent="0.3">
      <c r="A162" s="142">
        <v>4501</v>
      </c>
      <c r="B162" s="142" t="s">
        <v>3</v>
      </c>
      <c r="C162" s="143">
        <v>4600</v>
      </c>
      <c r="D162" s="146">
        <v>633</v>
      </c>
      <c r="E162" s="146">
        <v>1119</v>
      </c>
      <c r="F162" s="146">
        <v>1291</v>
      </c>
      <c r="G162" s="146">
        <v>1439</v>
      </c>
      <c r="H162" s="146">
        <v>1583</v>
      </c>
      <c r="I162" s="146">
        <v>1722</v>
      </c>
      <c r="J162" s="206"/>
      <c r="K162" s="206"/>
      <c r="L162" s="206"/>
      <c r="M162" s="206"/>
      <c r="N162" s="206"/>
      <c r="O162" s="206"/>
      <c r="P162" s="206"/>
      <c r="Q162" s="206"/>
      <c r="R162" s="206"/>
      <c r="S162" s="206"/>
      <c r="T162" s="135"/>
      <c r="U162" s="135"/>
    </row>
    <row r="163" spans="1:21" x14ac:dyDescent="0.3">
      <c r="A163" s="142">
        <v>4601</v>
      </c>
      <c r="B163" s="142" t="s">
        <v>3</v>
      </c>
      <c r="C163" s="143">
        <v>4700</v>
      </c>
      <c r="D163" s="146">
        <v>641</v>
      </c>
      <c r="E163" s="146">
        <v>1133</v>
      </c>
      <c r="F163" s="146">
        <v>1306</v>
      </c>
      <c r="G163" s="146">
        <v>1456</v>
      </c>
      <c r="H163" s="146">
        <v>1601</v>
      </c>
      <c r="I163" s="146">
        <v>1742</v>
      </c>
      <c r="J163" s="206"/>
      <c r="K163" s="206"/>
      <c r="L163" s="206"/>
      <c r="M163" s="206"/>
      <c r="N163" s="206"/>
      <c r="O163" s="206"/>
      <c r="P163" s="206"/>
      <c r="Q163" s="206"/>
      <c r="R163" s="206"/>
      <c r="S163" s="206"/>
      <c r="T163" s="135"/>
      <c r="U163" s="135"/>
    </row>
    <row r="164" spans="1:21" x14ac:dyDescent="0.3">
      <c r="A164" s="142">
        <v>4701</v>
      </c>
      <c r="B164" s="142" t="s">
        <v>3</v>
      </c>
      <c r="C164" s="143">
        <v>4800</v>
      </c>
      <c r="D164" s="148">
        <v>650</v>
      </c>
      <c r="E164" s="146">
        <v>1147</v>
      </c>
      <c r="F164" s="146">
        <v>1321</v>
      </c>
      <c r="G164" s="146">
        <v>1473</v>
      </c>
      <c r="H164" s="146">
        <v>1620</v>
      </c>
      <c r="I164" s="146">
        <v>1762</v>
      </c>
      <c r="J164" s="206"/>
      <c r="K164" s="206"/>
      <c r="L164" s="206"/>
      <c r="M164" s="206"/>
      <c r="N164" s="206"/>
      <c r="O164" s="206"/>
      <c r="P164" s="206"/>
      <c r="Q164" s="206"/>
      <c r="R164" s="206"/>
      <c r="S164" s="206"/>
      <c r="T164" s="135"/>
      <c r="U164" s="135"/>
    </row>
    <row r="165" spans="1:21" x14ac:dyDescent="0.3">
      <c r="A165" s="142">
        <v>4801</v>
      </c>
      <c r="B165" s="142" t="s">
        <v>3</v>
      </c>
      <c r="C165" s="143">
        <v>4900</v>
      </c>
      <c r="D165" s="148">
        <v>659</v>
      </c>
      <c r="E165" s="146">
        <v>1161</v>
      </c>
      <c r="F165" s="146">
        <v>1336</v>
      </c>
      <c r="G165" s="146">
        <v>1489</v>
      </c>
      <c r="H165" s="146">
        <v>1638</v>
      </c>
      <c r="I165" s="146">
        <v>1783</v>
      </c>
      <c r="J165" s="206"/>
      <c r="K165" s="206"/>
      <c r="L165" s="206"/>
      <c r="M165" s="206"/>
      <c r="N165" s="206"/>
      <c r="O165" s="206"/>
      <c r="P165" s="206"/>
      <c r="Q165" s="206"/>
      <c r="R165" s="206"/>
      <c r="S165" s="206"/>
      <c r="T165" s="135"/>
      <c r="U165" s="135"/>
    </row>
    <row r="166" spans="1:21" x14ac:dyDescent="0.3">
      <c r="A166" s="142">
        <v>4901</v>
      </c>
      <c r="B166" s="142" t="s">
        <v>3</v>
      </c>
      <c r="C166" s="143">
        <v>5000</v>
      </c>
      <c r="D166" s="146">
        <v>668</v>
      </c>
      <c r="E166" s="146">
        <v>1175</v>
      </c>
      <c r="F166" s="146">
        <v>1351</v>
      </c>
      <c r="G166" s="148">
        <v>1506</v>
      </c>
      <c r="H166" s="146">
        <v>1657</v>
      </c>
      <c r="I166" s="146">
        <v>1803</v>
      </c>
      <c r="J166" s="206"/>
      <c r="K166" s="206"/>
      <c r="L166" s="206"/>
      <c r="M166" s="206"/>
      <c r="N166" s="206"/>
      <c r="O166" s="206"/>
      <c r="P166" s="206"/>
      <c r="Q166" s="206"/>
      <c r="R166" s="206"/>
      <c r="S166" s="206"/>
      <c r="T166" s="135"/>
      <c r="U166" s="135"/>
    </row>
    <row r="167" spans="1:21" x14ac:dyDescent="0.3">
      <c r="A167" s="142">
        <v>5001</v>
      </c>
      <c r="B167" s="142" t="s">
        <v>3</v>
      </c>
      <c r="C167" s="143">
        <v>5100</v>
      </c>
      <c r="D167" s="146">
        <v>676</v>
      </c>
      <c r="E167" s="146">
        <v>1189</v>
      </c>
      <c r="F167" s="146">
        <v>1366</v>
      </c>
      <c r="G167" s="146">
        <v>1523</v>
      </c>
      <c r="H167" s="146">
        <v>1675</v>
      </c>
      <c r="I167" s="146">
        <v>1823</v>
      </c>
      <c r="J167" s="206"/>
      <c r="K167" s="206"/>
      <c r="L167" s="206"/>
      <c r="M167" s="206"/>
      <c r="N167" s="206"/>
      <c r="O167" s="206"/>
      <c r="P167" s="206"/>
      <c r="Q167" s="206"/>
      <c r="R167" s="206"/>
      <c r="S167" s="206"/>
      <c r="T167" s="135"/>
      <c r="U167" s="135"/>
    </row>
    <row r="168" spans="1:21" x14ac:dyDescent="0.3">
      <c r="A168" s="142">
        <v>5101</v>
      </c>
      <c r="B168" s="142" t="s">
        <v>3</v>
      </c>
      <c r="C168" s="143">
        <v>5200</v>
      </c>
      <c r="D168" s="146">
        <v>684</v>
      </c>
      <c r="E168" s="146">
        <v>1203</v>
      </c>
      <c r="F168" s="146">
        <v>1381</v>
      </c>
      <c r="G168" s="146">
        <v>1540</v>
      </c>
      <c r="H168" s="146">
        <v>1694</v>
      </c>
      <c r="I168" s="146">
        <v>1843</v>
      </c>
      <c r="J168" s="206"/>
      <c r="K168" s="206"/>
      <c r="L168" s="206"/>
      <c r="M168" s="206"/>
      <c r="N168" s="206"/>
      <c r="O168" s="206"/>
      <c r="P168" s="206"/>
      <c r="Q168" s="206"/>
      <c r="R168" s="206"/>
      <c r="S168" s="206"/>
      <c r="T168" s="135"/>
      <c r="U168" s="135"/>
    </row>
    <row r="169" spans="1:21" x14ac:dyDescent="0.3">
      <c r="A169" s="142">
        <v>5201</v>
      </c>
      <c r="B169" s="142" t="s">
        <v>3</v>
      </c>
      <c r="C169" s="143">
        <v>5300</v>
      </c>
      <c r="D169" s="146">
        <v>693</v>
      </c>
      <c r="E169" s="146">
        <v>1217</v>
      </c>
      <c r="F169" s="146">
        <v>1396</v>
      </c>
      <c r="G169" s="146">
        <v>1557</v>
      </c>
      <c r="H169" s="146">
        <v>1712</v>
      </c>
      <c r="I169" s="146">
        <v>1863</v>
      </c>
      <c r="J169" s="206"/>
      <c r="K169" s="206"/>
      <c r="L169" s="206"/>
      <c r="M169" s="206"/>
      <c r="N169" s="206"/>
      <c r="O169" s="206"/>
      <c r="P169" s="206"/>
      <c r="Q169" s="206"/>
      <c r="R169" s="206"/>
      <c r="S169" s="206"/>
      <c r="T169" s="135"/>
      <c r="U169" s="135"/>
    </row>
    <row r="170" spans="1:21" x14ac:dyDescent="0.3">
      <c r="A170" s="142">
        <v>5301</v>
      </c>
      <c r="B170" s="142" t="s">
        <v>3</v>
      </c>
      <c r="C170" s="143">
        <v>5400</v>
      </c>
      <c r="D170" s="146">
        <v>701</v>
      </c>
      <c r="E170" s="146">
        <v>1227</v>
      </c>
      <c r="F170" s="146">
        <v>1408</v>
      </c>
      <c r="G170" s="146">
        <v>1570</v>
      </c>
      <c r="H170" s="146">
        <v>1726</v>
      </c>
      <c r="I170" s="146">
        <v>1878</v>
      </c>
      <c r="J170" s="206"/>
      <c r="K170" s="206"/>
      <c r="L170" s="206"/>
      <c r="M170" s="206"/>
      <c r="N170" s="206"/>
      <c r="O170" s="206"/>
      <c r="P170" s="206"/>
      <c r="Q170" s="206"/>
      <c r="R170" s="206"/>
      <c r="S170" s="206"/>
      <c r="T170" s="135"/>
      <c r="U170" s="135"/>
    </row>
    <row r="171" spans="1:21" x14ac:dyDescent="0.3">
      <c r="A171" s="142">
        <v>5401</v>
      </c>
      <c r="B171" s="142" t="s">
        <v>3</v>
      </c>
      <c r="C171" s="143">
        <v>5500</v>
      </c>
      <c r="D171" s="146">
        <v>710</v>
      </c>
      <c r="E171" s="146">
        <v>1238</v>
      </c>
      <c r="F171" s="146">
        <v>1419</v>
      </c>
      <c r="G171" s="146">
        <v>1582</v>
      </c>
      <c r="H171" s="146">
        <v>1741</v>
      </c>
      <c r="I171" s="146">
        <v>1894</v>
      </c>
      <c r="J171" s="206"/>
      <c r="K171" s="206"/>
      <c r="L171" s="206"/>
      <c r="M171" s="206"/>
      <c r="N171" s="206"/>
      <c r="O171" s="206"/>
      <c r="P171" s="206"/>
      <c r="Q171" s="206"/>
      <c r="R171" s="206"/>
      <c r="S171" s="206"/>
      <c r="T171" s="135"/>
      <c r="U171" s="135"/>
    </row>
    <row r="172" spans="1:21" x14ac:dyDescent="0.3">
      <c r="A172" s="142">
        <v>5501</v>
      </c>
      <c r="B172" s="142" t="s">
        <v>3</v>
      </c>
      <c r="C172" s="143">
        <v>5600</v>
      </c>
      <c r="D172" s="146">
        <v>719</v>
      </c>
      <c r="E172" s="146">
        <v>1248</v>
      </c>
      <c r="F172" s="146">
        <v>1431</v>
      </c>
      <c r="G172" s="146">
        <v>1595</v>
      </c>
      <c r="H172" s="146">
        <v>1755</v>
      </c>
      <c r="I172" s="146">
        <v>1909</v>
      </c>
      <c r="J172" s="206"/>
      <c r="K172" s="206"/>
      <c r="L172" s="206"/>
      <c r="M172" s="206"/>
      <c r="N172" s="206"/>
      <c r="O172" s="206"/>
      <c r="P172" s="206"/>
      <c r="Q172" s="206"/>
      <c r="R172" s="206"/>
      <c r="S172" s="206"/>
      <c r="T172" s="135"/>
      <c r="U172" s="135"/>
    </row>
    <row r="173" spans="1:21" x14ac:dyDescent="0.3">
      <c r="A173" s="142">
        <v>5601</v>
      </c>
      <c r="B173" s="142" t="s">
        <v>3</v>
      </c>
      <c r="C173" s="143">
        <v>5700</v>
      </c>
      <c r="D173" s="146">
        <v>728</v>
      </c>
      <c r="E173" s="146">
        <v>1259</v>
      </c>
      <c r="F173" s="146">
        <v>1442</v>
      </c>
      <c r="G173" s="146">
        <v>1608</v>
      </c>
      <c r="H173" s="146">
        <v>1769</v>
      </c>
      <c r="I173" s="146">
        <v>1925</v>
      </c>
      <c r="J173" s="206"/>
      <c r="K173" s="206"/>
      <c r="L173" s="206"/>
      <c r="M173" s="206"/>
      <c r="N173" s="206"/>
      <c r="O173" s="206"/>
      <c r="P173" s="206"/>
      <c r="Q173" s="206"/>
      <c r="R173" s="206"/>
      <c r="S173" s="206"/>
      <c r="T173" s="135"/>
      <c r="U173" s="135"/>
    </row>
    <row r="174" spans="1:21" x14ac:dyDescent="0.3">
      <c r="A174" s="142">
        <v>5701</v>
      </c>
      <c r="B174" s="142" t="s">
        <v>3</v>
      </c>
      <c r="C174" s="143">
        <v>5800</v>
      </c>
      <c r="D174" s="146">
        <v>733</v>
      </c>
      <c r="E174" s="146">
        <v>1269</v>
      </c>
      <c r="F174" s="146">
        <v>1454</v>
      </c>
      <c r="G174" s="146">
        <v>1621</v>
      </c>
      <c r="H174" s="146">
        <v>1783</v>
      </c>
      <c r="I174" s="146">
        <v>1940</v>
      </c>
      <c r="J174" s="206"/>
      <c r="K174" s="206"/>
      <c r="L174" s="206"/>
      <c r="M174" s="206"/>
      <c r="N174" s="206"/>
      <c r="O174" s="206"/>
      <c r="P174" s="206"/>
      <c r="Q174" s="206"/>
      <c r="R174" s="206"/>
      <c r="S174" s="206"/>
      <c r="T174" s="135"/>
      <c r="U174" s="135"/>
    </row>
    <row r="175" spans="1:21" x14ac:dyDescent="0.3">
      <c r="A175" s="142">
        <v>5801</v>
      </c>
      <c r="B175" s="142" t="s">
        <v>3</v>
      </c>
      <c r="C175" s="143">
        <v>5900</v>
      </c>
      <c r="D175" s="146">
        <v>739</v>
      </c>
      <c r="E175" s="146">
        <v>1280</v>
      </c>
      <c r="F175" s="146">
        <v>1465</v>
      </c>
      <c r="G175" s="146">
        <v>1634</v>
      </c>
      <c r="H175" s="146">
        <v>1797</v>
      </c>
      <c r="I175" s="146">
        <v>1956</v>
      </c>
      <c r="J175" s="206"/>
      <c r="K175" s="206"/>
      <c r="L175" s="206"/>
      <c r="M175" s="206"/>
      <c r="N175" s="206"/>
      <c r="O175" s="206"/>
      <c r="P175" s="206"/>
      <c r="Q175" s="206"/>
      <c r="R175" s="206"/>
      <c r="S175" s="206"/>
    </row>
    <row r="176" spans="1:21" x14ac:dyDescent="0.3">
      <c r="A176" s="142">
        <v>5901</v>
      </c>
      <c r="B176" s="142" t="s">
        <v>3</v>
      </c>
      <c r="C176" s="143">
        <v>6000</v>
      </c>
      <c r="D176" s="146">
        <v>745</v>
      </c>
      <c r="E176" s="146">
        <v>1290</v>
      </c>
      <c r="F176" s="146">
        <v>1477</v>
      </c>
      <c r="G176" s="146">
        <v>1647</v>
      </c>
      <c r="H176" s="146">
        <v>1812</v>
      </c>
      <c r="I176" s="146">
        <v>1971</v>
      </c>
      <c r="J176" s="206"/>
      <c r="K176" s="206"/>
      <c r="L176" s="206"/>
      <c r="M176" s="206"/>
      <c r="N176" s="206"/>
      <c r="O176" s="206"/>
      <c r="P176" s="206"/>
      <c r="Q176" s="206"/>
      <c r="R176" s="206"/>
      <c r="S176" s="206"/>
    </row>
    <row r="177" spans="1:19" x14ac:dyDescent="0.3">
      <c r="A177" s="142">
        <v>6001</v>
      </c>
      <c r="B177" s="142" t="s">
        <v>3</v>
      </c>
      <c r="C177" s="143">
        <v>6100</v>
      </c>
      <c r="D177" s="146">
        <v>751</v>
      </c>
      <c r="E177" s="146">
        <v>1302</v>
      </c>
      <c r="F177" s="146">
        <v>1490</v>
      </c>
      <c r="G177" s="146">
        <v>1661</v>
      </c>
      <c r="H177" s="146">
        <v>1827</v>
      </c>
      <c r="I177" s="146">
        <v>1988</v>
      </c>
      <c r="J177" s="206"/>
      <c r="K177" s="206"/>
      <c r="L177" s="206"/>
      <c r="M177" s="206"/>
      <c r="N177" s="206"/>
      <c r="O177" s="206"/>
      <c r="P177" s="206"/>
      <c r="Q177" s="206"/>
      <c r="R177" s="206"/>
      <c r="S177" s="206"/>
    </row>
    <row r="178" spans="1:19" x14ac:dyDescent="0.3">
      <c r="A178" s="142">
        <v>6101</v>
      </c>
      <c r="B178" s="142" t="s">
        <v>3</v>
      </c>
      <c r="C178" s="143">
        <v>6200</v>
      </c>
      <c r="D178" s="146">
        <v>756</v>
      </c>
      <c r="E178" s="146">
        <v>1313</v>
      </c>
      <c r="F178" s="146">
        <v>1503</v>
      </c>
      <c r="G178" s="146">
        <v>1676</v>
      </c>
      <c r="H178" s="146">
        <v>1843</v>
      </c>
      <c r="I178" s="146">
        <v>2005</v>
      </c>
      <c r="J178" s="206"/>
      <c r="K178" s="206"/>
      <c r="L178" s="206"/>
      <c r="M178" s="206"/>
      <c r="N178" s="206"/>
      <c r="O178" s="206"/>
      <c r="P178" s="206"/>
      <c r="Q178" s="206"/>
      <c r="R178" s="206"/>
      <c r="S178" s="206"/>
    </row>
    <row r="179" spans="1:19" x14ac:dyDescent="0.3">
      <c r="A179" s="142">
        <v>6201</v>
      </c>
      <c r="B179" s="142" t="s">
        <v>3</v>
      </c>
      <c r="C179" s="143">
        <v>6300</v>
      </c>
      <c r="D179" s="146">
        <v>763</v>
      </c>
      <c r="E179" s="146">
        <v>1325</v>
      </c>
      <c r="F179" s="146">
        <v>1516</v>
      </c>
      <c r="G179" s="146">
        <v>1690</v>
      </c>
      <c r="H179" s="146">
        <v>1859</v>
      </c>
      <c r="I179" s="146">
        <v>2023</v>
      </c>
      <c r="J179" s="206"/>
      <c r="K179" s="206"/>
      <c r="L179" s="206"/>
      <c r="M179" s="206"/>
      <c r="N179" s="206"/>
      <c r="O179" s="206"/>
      <c r="P179" s="206"/>
      <c r="Q179" s="206"/>
      <c r="R179" s="206"/>
      <c r="S179" s="206"/>
    </row>
    <row r="180" spans="1:19" x14ac:dyDescent="0.3">
      <c r="A180" s="142">
        <v>6301</v>
      </c>
      <c r="B180" s="142" t="s">
        <v>3</v>
      </c>
      <c r="C180" s="143">
        <v>6400</v>
      </c>
      <c r="D180" s="146">
        <v>769</v>
      </c>
      <c r="E180" s="146">
        <v>1336</v>
      </c>
      <c r="F180" s="146">
        <v>1528</v>
      </c>
      <c r="G180" s="146">
        <v>1704</v>
      </c>
      <c r="H180" s="146">
        <v>1874</v>
      </c>
      <c r="I180" s="146">
        <v>2039</v>
      </c>
      <c r="J180" s="206"/>
      <c r="K180" s="206"/>
      <c r="L180" s="206"/>
      <c r="M180" s="206"/>
      <c r="N180" s="206"/>
      <c r="O180" s="206"/>
      <c r="P180" s="206"/>
      <c r="Q180" s="206"/>
      <c r="R180" s="206"/>
      <c r="S180" s="206"/>
    </row>
    <row r="181" spans="1:19" x14ac:dyDescent="0.3">
      <c r="A181" s="142">
        <v>6401</v>
      </c>
      <c r="B181" s="142" t="s">
        <v>3</v>
      </c>
      <c r="C181" s="143">
        <v>6500</v>
      </c>
      <c r="D181" s="146">
        <v>775</v>
      </c>
      <c r="E181" s="146">
        <v>1347</v>
      </c>
      <c r="F181" s="146">
        <v>1540</v>
      </c>
      <c r="G181" s="146">
        <v>1717</v>
      </c>
      <c r="H181" s="146">
        <v>1889</v>
      </c>
      <c r="I181" s="146">
        <v>2055</v>
      </c>
      <c r="J181" s="206"/>
      <c r="K181" s="206"/>
      <c r="L181" s="206"/>
      <c r="M181" s="206"/>
      <c r="N181" s="206"/>
      <c r="O181" s="206"/>
      <c r="P181" s="206"/>
      <c r="Q181" s="206"/>
      <c r="R181" s="206"/>
      <c r="S181" s="206"/>
    </row>
    <row r="182" spans="1:19" x14ac:dyDescent="0.3">
      <c r="A182" s="142">
        <v>6501</v>
      </c>
      <c r="B182" s="142" t="s">
        <v>3</v>
      </c>
      <c r="C182" s="143">
        <v>6600</v>
      </c>
      <c r="D182" s="146">
        <v>780</v>
      </c>
      <c r="E182" s="146">
        <v>1358</v>
      </c>
      <c r="F182" s="146">
        <v>1553</v>
      </c>
      <c r="G182" s="146">
        <v>1731</v>
      </c>
      <c r="H182" s="146">
        <v>1904</v>
      </c>
      <c r="I182" s="146">
        <v>2072</v>
      </c>
      <c r="J182" s="206"/>
      <c r="K182" s="206"/>
      <c r="L182" s="206"/>
      <c r="M182" s="206"/>
      <c r="N182" s="206"/>
      <c r="O182" s="206"/>
      <c r="P182" s="206"/>
      <c r="Q182" s="206"/>
      <c r="R182" s="206"/>
      <c r="S182" s="206"/>
    </row>
    <row r="183" spans="1:19" x14ac:dyDescent="0.3">
      <c r="A183" s="142">
        <v>6601</v>
      </c>
      <c r="B183" s="142" t="s">
        <v>3</v>
      </c>
      <c r="C183" s="143">
        <v>6700</v>
      </c>
      <c r="D183" s="146">
        <v>786</v>
      </c>
      <c r="E183" s="146">
        <v>1369</v>
      </c>
      <c r="F183" s="146">
        <v>1565</v>
      </c>
      <c r="G183" s="146">
        <v>1745</v>
      </c>
      <c r="H183" s="146">
        <v>1919</v>
      </c>
      <c r="I183" s="146">
        <v>2088</v>
      </c>
      <c r="J183" s="206"/>
      <c r="K183" s="206"/>
      <c r="L183" s="206"/>
      <c r="M183" s="206"/>
      <c r="N183" s="206"/>
      <c r="O183" s="206"/>
      <c r="P183" s="206"/>
      <c r="Q183" s="206"/>
      <c r="R183" s="206"/>
      <c r="S183" s="206"/>
    </row>
    <row r="184" spans="1:19" x14ac:dyDescent="0.3">
      <c r="A184" s="142">
        <v>6701</v>
      </c>
      <c r="B184" s="142" t="s">
        <v>3</v>
      </c>
      <c r="C184" s="143">
        <v>6800</v>
      </c>
      <c r="D184" s="146">
        <v>786</v>
      </c>
      <c r="E184" s="146">
        <v>1380</v>
      </c>
      <c r="F184" s="146">
        <v>1577</v>
      </c>
      <c r="G184" s="146">
        <v>1759</v>
      </c>
      <c r="H184" s="146">
        <v>1934</v>
      </c>
      <c r="I184" s="146">
        <v>2105</v>
      </c>
      <c r="J184" s="206"/>
      <c r="K184" s="206"/>
      <c r="L184" s="206"/>
      <c r="M184" s="206"/>
      <c r="N184" s="206"/>
      <c r="O184" s="206"/>
      <c r="P184" s="206"/>
      <c r="Q184" s="206"/>
      <c r="R184" s="206"/>
      <c r="S184" s="206"/>
    </row>
    <row r="185" spans="1:19" x14ac:dyDescent="0.3">
      <c r="A185" s="142">
        <v>6801</v>
      </c>
      <c r="B185" s="142" t="s">
        <v>3</v>
      </c>
      <c r="C185" s="143">
        <v>6900</v>
      </c>
      <c r="D185" s="146">
        <v>841</v>
      </c>
      <c r="E185" s="146">
        <v>1391</v>
      </c>
      <c r="F185" s="146">
        <v>1590</v>
      </c>
      <c r="G185" s="146">
        <v>1772</v>
      </c>
      <c r="H185" s="146">
        <v>1950</v>
      </c>
      <c r="I185" s="146">
        <v>2121</v>
      </c>
      <c r="J185" s="206"/>
      <c r="K185" s="206"/>
      <c r="L185" s="206"/>
      <c r="M185" s="206"/>
      <c r="N185" s="206"/>
      <c r="O185" s="206"/>
      <c r="P185" s="206"/>
      <c r="Q185" s="206"/>
      <c r="R185" s="206"/>
      <c r="S185" s="206"/>
    </row>
    <row r="186" spans="1:19" x14ac:dyDescent="0.3">
      <c r="A186" s="142">
        <v>6901</v>
      </c>
      <c r="B186" s="142" t="s">
        <v>3</v>
      </c>
      <c r="C186" s="143">
        <v>7000</v>
      </c>
      <c r="D186" s="146">
        <v>850</v>
      </c>
      <c r="E186" s="146">
        <v>1402</v>
      </c>
      <c r="F186" s="146">
        <v>1602</v>
      </c>
      <c r="G186" s="146">
        <v>1786</v>
      </c>
      <c r="H186" s="146">
        <v>1965</v>
      </c>
      <c r="I186" s="146">
        <v>2138</v>
      </c>
      <c r="J186" s="206"/>
      <c r="K186" s="206"/>
      <c r="L186" s="206"/>
      <c r="M186" s="206"/>
      <c r="N186" s="206"/>
      <c r="O186" s="206"/>
      <c r="P186" s="206"/>
      <c r="Q186" s="206"/>
      <c r="R186" s="206"/>
      <c r="S186" s="206"/>
    </row>
    <row r="187" spans="1:19" x14ac:dyDescent="0.3">
      <c r="A187" s="142">
        <v>7001</v>
      </c>
      <c r="B187" s="142" t="s">
        <v>3</v>
      </c>
      <c r="C187" s="143">
        <v>7100</v>
      </c>
      <c r="D187" s="146">
        <v>859</v>
      </c>
      <c r="E187" s="146">
        <v>1413</v>
      </c>
      <c r="F187" s="146">
        <v>1614</v>
      </c>
      <c r="G187" s="146">
        <v>1800</v>
      </c>
      <c r="H187" s="146">
        <v>1980</v>
      </c>
      <c r="I187" s="146">
        <v>2154</v>
      </c>
      <c r="J187" s="206"/>
      <c r="K187" s="206"/>
      <c r="L187" s="206"/>
      <c r="M187" s="206"/>
      <c r="N187" s="206"/>
      <c r="O187" s="206"/>
      <c r="P187" s="206"/>
      <c r="Q187" s="206"/>
      <c r="R187" s="206"/>
      <c r="S187" s="206"/>
    </row>
    <row r="188" spans="1:19" x14ac:dyDescent="0.3">
      <c r="A188" s="142">
        <v>7101</v>
      </c>
      <c r="B188" s="142" t="s">
        <v>3</v>
      </c>
      <c r="C188" s="143">
        <v>7200</v>
      </c>
      <c r="D188" s="146">
        <v>868</v>
      </c>
      <c r="E188" s="146">
        <v>1417</v>
      </c>
      <c r="F188" s="146">
        <v>1618</v>
      </c>
      <c r="G188" s="146">
        <v>1804</v>
      </c>
      <c r="H188" s="146">
        <v>1985</v>
      </c>
      <c r="I188" s="146">
        <v>2159</v>
      </c>
      <c r="J188" s="206"/>
      <c r="K188" s="206"/>
      <c r="L188" s="206"/>
      <c r="M188" s="206"/>
      <c r="N188" s="206"/>
      <c r="O188" s="206"/>
      <c r="P188" s="206"/>
      <c r="Q188" s="206"/>
      <c r="R188" s="206"/>
      <c r="S188" s="206"/>
    </row>
    <row r="189" spans="1:19" x14ac:dyDescent="0.3">
      <c r="A189" s="142">
        <v>7201</v>
      </c>
      <c r="B189" s="142" t="s">
        <v>3</v>
      </c>
      <c r="C189" s="143">
        <v>7300</v>
      </c>
      <c r="D189" s="146">
        <v>876</v>
      </c>
      <c r="E189" s="146">
        <v>1420</v>
      </c>
      <c r="F189" s="146">
        <v>1621</v>
      </c>
      <c r="G189" s="146">
        <v>1807</v>
      </c>
      <c r="H189" s="146">
        <v>1988</v>
      </c>
      <c r="I189" s="146">
        <v>2163</v>
      </c>
      <c r="J189" s="206"/>
      <c r="K189" s="206"/>
      <c r="L189" s="206"/>
      <c r="M189" s="206"/>
      <c r="N189" s="206"/>
      <c r="O189" s="206"/>
      <c r="P189" s="206"/>
      <c r="Q189" s="206"/>
      <c r="R189" s="206"/>
      <c r="S189" s="206"/>
    </row>
    <row r="190" spans="1:19" x14ac:dyDescent="0.3">
      <c r="A190" s="142">
        <v>7301</v>
      </c>
      <c r="B190" s="142" t="s">
        <v>3</v>
      </c>
      <c r="C190" s="143">
        <v>7400</v>
      </c>
      <c r="D190" s="146">
        <v>883</v>
      </c>
      <c r="E190" s="146">
        <v>1423</v>
      </c>
      <c r="F190" s="146">
        <v>1624</v>
      </c>
      <c r="G190" s="146">
        <v>1811</v>
      </c>
      <c r="H190" s="146">
        <v>1992</v>
      </c>
      <c r="I190" s="146">
        <v>2167</v>
      </c>
      <c r="J190" s="206"/>
      <c r="K190" s="206"/>
      <c r="L190" s="206"/>
      <c r="M190" s="206"/>
      <c r="N190" s="206"/>
      <c r="O190" s="206"/>
      <c r="P190" s="206"/>
      <c r="Q190" s="206"/>
      <c r="R190" s="206"/>
      <c r="S190" s="206"/>
    </row>
    <row r="191" spans="1:19" x14ac:dyDescent="0.3">
      <c r="A191" s="142">
        <v>7401</v>
      </c>
      <c r="B191" s="142" t="s">
        <v>3</v>
      </c>
      <c r="C191" s="143">
        <v>7500</v>
      </c>
      <c r="D191" s="146">
        <v>888</v>
      </c>
      <c r="E191" s="146">
        <v>1426</v>
      </c>
      <c r="F191" s="146">
        <v>1627</v>
      </c>
      <c r="G191" s="146">
        <v>1814</v>
      </c>
      <c r="H191" s="146">
        <v>1996</v>
      </c>
      <c r="I191" s="146">
        <v>2171</v>
      </c>
      <c r="J191" s="206"/>
      <c r="K191" s="206"/>
      <c r="L191" s="206"/>
      <c r="M191" s="206"/>
      <c r="N191" s="206"/>
      <c r="O191" s="206"/>
      <c r="P191" s="206"/>
      <c r="Q191" s="206"/>
      <c r="R191" s="206"/>
      <c r="S191" s="206"/>
    </row>
    <row r="192" spans="1:19" x14ac:dyDescent="0.3">
      <c r="A192" s="142">
        <v>7501</v>
      </c>
      <c r="B192" s="142" t="s">
        <v>3</v>
      </c>
      <c r="C192" s="143">
        <v>7600</v>
      </c>
      <c r="D192" s="146">
        <v>894</v>
      </c>
      <c r="E192" s="148">
        <v>1429</v>
      </c>
      <c r="F192" s="146">
        <v>1630</v>
      </c>
      <c r="G192" s="146">
        <v>1818</v>
      </c>
      <c r="H192" s="146">
        <v>1999</v>
      </c>
      <c r="I192" s="146">
        <v>2175</v>
      </c>
      <c r="J192" s="206"/>
      <c r="K192" s="206"/>
      <c r="L192" s="206"/>
      <c r="M192" s="206"/>
      <c r="N192" s="206"/>
      <c r="O192" s="206"/>
      <c r="P192" s="206"/>
      <c r="Q192" s="206"/>
      <c r="R192" s="206"/>
      <c r="S192" s="206"/>
    </row>
    <row r="193" spans="1:19" x14ac:dyDescent="0.3">
      <c r="A193" s="142">
        <v>7601</v>
      </c>
      <c r="B193" s="142" t="s">
        <v>3</v>
      </c>
      <c r="C193" s="143">
        <v>7700</v>
      </c>
      <c r="D193" s="146">
        <v>899</v>
      </c>
      <c r="E193" s="146">
        <v>1432</v>
      </c>
      <c r="F193" s="146">
        <v>1633</v>
      </c>
      <c r="G193" s="146">
        <v>1821</v>
      </c>
      <c r="H193" s="146">
        <v>2003</v>
      </c>
      <c r="I193" s="146">
        <v>2179</v>
      </c>
      <c r="J193" s="206"/>
      <c r="K193" s="206"/>
      <c r="L193" s="206"/>
      <c r="M193" s="206"/>
      <c r="N193" s="206"/>
      <c r="O193" s="206"/>
      <c r="P193" s="206"/>
      <c r="Q193" s="206"/>
      <c r="R193" s="206"/>
      <c r="S193" s="206"/>
    </row>
    <row r="194" spans="1:19" x14ac:dyDescent="0.3">
      <c r="A194" s="142">
        <v>7701</v>
      </c>
      <c r="B194" s="142" t="s">
        <v>3</v>
      </c>
      <c r="C194" s="143">
        <v>7800</v>
      </c>
      <c r="D194" s="146">
        <v>904</v>
      </c>
      <c r="E194" s="146">
        <v>1436</v>
      </c>
      <c r="F194" s="146">
        <v>1636</v>
      </c>
      <c r="G194" s="146">
        <v>1824</v>
      </c>
      <c r="H194" s="146">
        <v>2007</v>
      </c>
      <c r="I194" s="146">
        <v>2184</v>
      </c>
      <c r="J194" s="206"/>
      <c r="K194" s="206"/>
      <c r="L194" s="206"/>
      <c r="M194" s="206"/>
      <c r="N194" s="206"/>
      <c r="O194" s="206"/>
      <c r="P194" s="206"/>
      <c r="Q194" s="206"/>
      <c r="R194" s="206"/>
      <c r="S194" s="206"/>
    </row>
    <row r="195" spans="1:19" x14ac:dyDescent="0.3">
      <c r="A195" s="142">
        <v>7801</v>
      </c>
      <c r="B195" s="142" t="s">
        <v>3</v>
      </c>
      <c r="C195" s="143">
        <v>7900</v>
      </c>
      <c r="D195" s="146">
        <v>910</v>
      </c>
      <c r="E195" s="146">
        <v>1439</v>
      </c>
      <c r="F195" s="146">
        <v>1639</v>
      </c>
      <c r="G195" s="146">
        <v>1828</v>
      </c>
      <c r="H195" s="146">
        <v>2011</v>
      </c>
      <c r="I195" s="146">
        <v>2188</v>
      </c>
      <c r="J195" s="206"/>
      <c r="K195" s="206"/>
      <c r="L195" s="206"/>
      <c r="M195" s="206"/>
      <c r="N195" s="206"/>
      <c r="O195" s="206"/>
      <c r="P195" s="206"/>
      <c r="Q195" s="206"/>
      <c r="R195" s="206"/>
      <c r="S195" s="206"/>
    </row>
    <row r="196" spans="1:19" x14ac:dyDescent="0.3">
      <c r="A196" s="142">
        <v>7901</v>
      </c>
      <c r="B196" s="142" t="s">
        <v>3</v>
      </c>
      <c r="C196" s="143">
        <v>8000</v>
      </c>
      <c r="D196" s="146">
        <v>915</v>
      </c>
      <c r="E196" s="146">
        <v>1442</v>
      </c>
      <c r="F196" s="146">
        <v>1642</v>
      </c>
      <c r="G196" s="146">
        <v>1831</v>
      </c>
      <c r="H196" s="146">
        <v>2014</v>
      </c>
      <c r="I196" s="146">
        <v>2192</v>
      </c>
      <c r="J196" s="206"/>
      <c r="K196" s="206"/>
      <c r="L196" s="206"/>
      <c r="M196" s="206"/>
      <c r="N196" s="206"/>
      <c r="O196" s="206"/>
      <c r="P196" s="206"/>
      <c r="Q196" s="206"/>
      <c r="R196" s="206"/>
      <c r="S196" s="206"/>
    </row>
    <row r="197" spans="1:19" x14ac:dyDescent="0.3">
      <c r="A197" s="142">
        <v>8001</v>
      </c>
      <c r="B197" s="142" t="s">
        <v>3</v>
      </c>
      <c r="C197" s="143">
        <v>8100</v>
      </c>
      <c r="D197" s="146">
        <v>921</v>
      </c>
      <c r="E197" s="146">
        <v>1445</v>
      </c>
      <c r="F197" s="146">
        <v>1646</v>
      </c>
      <c r="G197" s="146">
        <v>1835</v>
      </c>
      <c r="H197" s="146">
        <v>2018</v>
      </c>
      <c r="I197" s="146">
        <v>2196</v>
      </c>
      <c r="J197" s="206"/>
      <c r="K197" s="206"/>
      <c r="L197" s="206"/>
      <c r="M197" s="206"/>
      <c r="N197" s="206"/>
      <c r="O197" s="206"/>
      <c r="P197" s="206"/>
      <c r="Q197" s="206"/>
      <c r="R197" s="206"/>
      <c r="S197" s="206"/>
    </row>
    <row r="198" spans="1:19" x14ac:dyDescent="0.3">
      <c r="A198" s="142">
        <v>8101</v>
      </c>
      <c r="B198" s="142" t="s">
        <v>3</v>
      </c>
      <c r="C198" s="143">
        <v>8200</v>
      </c>
      <c r="D198" s="146">
        <v>926</v>
      </c>
      <c r="E198" s="146">
        <v>1448</v>
      </c>
      <c r="F198" s="146">
        <v>1649</v>
      </c>
      <c r="G198" s="146">
        <v>1838</v>
      </c>
      <c r="H198" s="146">
        <v>2022</v>
      </c>
      <c r="I198" s="146">
        <v>2200</v>
      </c>
      <c r="J198" s="206"/>
      <c r="K198" s="206"/>
      <c r="L198" s="206"/>
      <c r="M198" s="206"/>
      <c r="N198" s="206"/>
      <c r="O198" s="206"/>
      <c r="P198" s="206"/>
      <c r="Q198" s="206"/>
      <c r="R198" s="206"/>
      <c r="S198" s="206"/>
    </row>
    <row r="199" spans="1:19" x14ac:dyDescent="0.3">
      <c r="A199" s="142">
        <v>8201</v>
      </c>
      <c r="B199" s="142" t="s">
        <v>3</v>
      </c>
      <c r="C199" s="143">
        <v>8300</v>
      </c>
      <c r="D199" s="146">
        <v>933</v>
      </c>
      <c r="E199" s="146">
        <v>1451</v>
      </c>
      <c r="F199" s="146">
        <v>1652</v>
      </c>
      <c r="G199" s="146">
        <v>1842</v>
      </c>
      <c r="H199" s="146">
        <v>2026</v>
      </c>
      <c r="I199" s="146">
        <v>2204</v>
      </c>
      <c r="J199" s="206"/>
      <c r="K199" s="206"/>
      <c r="L199" s="206"/>
      <c r="M199" s="206"/>
      <c r="N199" s="206"/>
      <c r="O199" s="206"/>
      <c r="P199" s="206"/>
      <c r="Q199" s="206"/>
      <c r="R199" s="206"/>
      <c r="S199" s="206"/>
    </row>
    <row r="200" spans="1:19" x14ac:dyDescent="0.3">
      <c r="A200" s="142">
        <v>8301</v>
      </c>
      <c r="B200" s="142" t="s">
        <v>3</v>
      </c>
      <c r="C200" s="143">
        <v>8400</v>
      </c>
      <c r="D200" s="146">
        <v>938</v>
      </c>
      <c r="E200" s="146">
        <v>1454</v>
      </c>
      <c r="F200" s="146">
        <v>1655</v>
      </c>
      <c r="G200" s="146">
        <v>1845</v>
      </c>
      <c r="H200" s="146">
        <v>2029</v>
      </c>
      <c r="I200" s="146">
        <v>2208</v>
      </c>
      <c r="J200" s="206"/>
      <c r="K200" s="206"/>
      <c r="L200" s="206"/>
      <c r="M200" s="206"/>
      <c r="N200" s="206"/>
      <c r="O200" s="206"/>
      <c r="P200" s="206"/>
      <c r="Q200" s="206"/>
      <c r="R200" s="206"/>
      <c r="S200" s="206"/>
    </row>
    <row r="201" spans="1:19" x14ac:dyDescent="0.3">
      <c r="A201" s="142">
        <v>8401</v>
      </c>
      <c r="B201" s="142" t="s">
        <v>3</v>
      </c>
      <c r="C201" s="143">
        <v>8500</v>
      </c>
      <c r="D201" s="146">
        <v>944</v>
      </c>
      <c r="E201" s="146">
        <v>1460</v>
      </c>
      <c r="F201" s="146">
        <v>1661</v>
      </c>
      <c r="G201" s="146">
        <v>1852</v>
      </c>
      <c r="H201" s="146">
        <v>2037</v>
      </c>
      <c r="I201" s="146">
        <v>2216</v>
      </c>
      <c r="J201" s="206"/>
      <c r="K201" s="206"/>
      <c r="L201" s="206"/>
      <c r="M201" s="206"/>
      <c r="N201" s="206"/>
      <c r="O201" s="206"/>
      <c r="P201" s="206"/>
      <c r="Q201" s="206"/>
      <c r="R201" s="206"/>
      <c r="S201" s="206"/>
    </row>
    <row r="202" spans="1:19" x14ac:dyDescent="0.3">
      <c r="A202" s="142">
        <v>8501</v>
      </c>
      <c r="B202" s="142" t="s">
        <v>3</v>
      </c>
      <c r="C202" s="143">
        <v>8600</v>
      </c>
      <c r="D202" s="146">
        <v>949</v>
      </c>
      <c r="E202" s="146">
        <v>1475</v>
      </c>
      <c r="F202" s="146">
        <v>1678</v>
      </c>
      <c r="G202" s="146">
        <v>1871</v>
      </c>
      <c r="H202" s="146">
        <v>2058</v>
      </c>
      <c r="I202" s="146">
        <v>2240</v>
      </c>
      <c r="J202" s="206"/>
      <c r="K202" s="206"/>
      <c r="L202" s="206"/>
      <c r="M202" s="206"/>
      <c r="N202" s="206"/>
      <c r="O202" s="206"/>
      <c r="P202" s="206"/>
      <c r="Q202" s="206"/>
      <c r="R202" s="206"/>
      <c r="S202" s="206"/>
    </row>
    <row r="203" spans="1:19" x14ac:dyDescent="0.3">
      <c r="A203" s="142">
        <v>8601</v>
      </c>
      <c r="B203" s="142" t="s">
        <v>3</v>
      </c>
      <c r="C203" s="143">
        <v>8700</v>
      </c>
      <c r="D203" s="146">
        <v>954</v>
      </c>
      <c r="E203" s="146">
        <v>1491</v>
      </c>
      <c r="F203" s="146">
        <v>1696</v>
      </c>
      <c r="G203" s="146">
        <v>1891</v>
      </c>
      <c r="H203" s="146">
        <v>2080</v>
      </c>
      <c r="I203" s="146">
        <v>2263</v>
      </c>
      <c r="J203" s="206"/>
      <c r="K203" s="206"/>
      <c r="L203" s="206"/>
      <c r="M203" s="206"/>
      <c r="N203" s="206"/>
      <c r="O203" s="206"/>
      <c r="P203" s="206"/>
      <c r="Q203" s="206"/>
      <c r="R203" s="206"/>
      <c r="S203" s="206"/>
    </row>
    <row r="204" spans="1:19" x14ac:dyDescent="0.3">
      <c r="A204" s="142">
        <v>8701</v>
      </c>
      <c r="B204" s="142" t="s">
        <v>3</v>
      </c>
      <c r="C204" s="143">
        <v>8800</v>
      </c>
      <c r="D204" s="146">
        <v>960</v>
      </c>
      <c r="E204" s="146">
        <v>1506</v>
      </c>
      <c r="F204" s="146">
        <v>1714</v>
      </c>
      <c r="G204" s="146">
        <v>1911</v>
      </c>
      <c r="H204" s="146">
        <v>2102</v>
      </c>
      <c r="I204" s="146">
        <v>2287</v>
      </c>
      <c r="J204" s="206"/>
      <c r="K204" s="206"/>
      <c r="L204" s="206"/>
      <c r="M204" s="206"/>
      <c r="N204" s="206"/>
      <c r="O204" s="206"/>
      <c r="P204" s="206"/>
      <c r="Q204" s="206"/>
      <c r="R204" s="206"/>
      <c r="S204" s="206"/>
    </row>
    <row r="205" spans="1:19" x14ac:dyDescent="0.3">
      <c r="A205" s="142">
        <v>8801</v>
      </c>
      <c r="B205" s="142" t="s">
        <v>3</v>
      </c>
      <c r="C205" s="143">
        <v>8900</v>
      </c>
      <c r="D205" s="146">
        <v>965</v>
      </c>
      <c r="E205" s="146">
        <v>1522</v>
      </c>
      <c r="F205" s="146">
        <v>1732</v>
      </c>
      <c r="G205" s="146">
        <v>1931</v>
      </c>
      <c r="H205" s="146">
        <v>2124</v>
      </c>
      <c r="I205" s="146">
        <v>2311</v>
      </c>
      <c r="J205" s="206"/>
      <c r="K205" s="206"/>
      <c r="L205" s="206"/>
      <c r="M205" s="206"/>
      <c r="N205" s="206"/>
      <c r="O205" s="206"/>
      <c r="P205" s="206"/>
      <c r="Q205" s="206"/>
      <c r="R205" s="206"/>
      <c r="S205" s="206"/>
    </row>
    <row r="206" spans="1:19" x14ac:dyDescent="0.3">
      <c r="A206" s="142">
        <v>8901</v>
      </c>
      <c r="B206" s="142" t="s">
        <v>3</v>
      </c>
      <c r="C206" s="143">
        <v>9000</v>
      </c>
      <c r="D206" s="146">
        <v>971</v>
      </c>
      <c r="E206" s="146">
        <v>1537</v>
      </c>
      <c r="F206" s="146">
        <v>1749</v>
      </c>
      <c r="G206" s="146">
        <v>1951</v>
      </c>
      <c r="H206" s="146">
        <v>2146</v>
      </c>
      <c r="I206" s="146">
        <v>2334</v>
      </c>
      <c r="J206" s="206"/>
      <c r="K206" s="206"/>
      <c r="L206" s="206"/>
      <c r="M206" s="206"/>
      <c r="N206" s="206"/>
      <c r="O206" s="206"/>
      <c r="P206" s="206"/>
      <c r="Q206" s="206"/>
      <c r="R206" s="206"/>
      <c r="S206" s="206"/>
    </row>
    <row r="207" spans="1:19" x14ac:dyDescent="0.3">
      <c r="A207" s="142">
        <v>9001</v>
      </c>
      <c r="B207" s="142" t="s">
        <v>3</v>
      </c>
      <c r="C207" s="143">
        <v>9100</v>
      </c>
      <c r="D207" s="146">
        <v>976</v>
      </c>
      <c r="E207" s="146">
        <v>1553</v>
      </c>
      <c r="F207" s="146">
        <v>1767</v>
      </c>
      <c r="G207" s="146">
        <v>1970</v>
      </c>
      <c r="H207" s="146">
        <v>2167</v>
      </c>
      <c r="I207" s="146">
        <v>2358</v>
      </c>
      <c r="J207" s="206"/>
      <c r="K207" s="206"/>
      <c r="L207" s="206"/>
      <c r="M207" s="206"/>
      <c r="N207" s="206"/>
      <c r="O207" s="206"/>
      <c r="P207" s="206"/>
      <c r="Q207" s="206"/>
      <c r="R207" s="206"/>
      <c r="S207" s="206"/>
    </row>
    <row r="208" spans="1:19" x14ac:dyDescent="0.3">
      <c r="A208" s="142">
        <v>9101</v>
      </c>
      <c r="B208" s="142" t="s">
        <v>3</v>
      </c>
      <c r="C208" s="143">
        <v>9200</v>
      </c>
      <c r="D208" s="146">
        <v>983</v>
      </c>
      <c r="E208" s="146">
        <v>1568</v>
      </c>
      <c r="F208" s="146">
        <v>1785</v>
      </c>
      <c r="G208" s="146">
        <v>1990</v>
      </c>
      <c r="H208" s="146">
        <v>2189</v>
      </c>
      <c r="I208" s="146">
        <v>2382</v>
      </c>
      <c r="J208" s="206"/>
      <c r="K208" s="206"/>
      <c r="L208" s="206"/>
      <c r="M208" s="206"/>
      <c r="N208" s="206"/>
      <c r="O208" s="206"/>
      <c r="P208" s="206"/>
      <c r="Q208" s="206"/>
      <c r="R208" s="206"/>
      <c r="S208" s="206"/>
    </row>
    <row r="209" spans="1:19" x14ac:dyDescent="0.3">
      <c r="A209" s="142">
        <v>9201</v>
      </c>
      <c r="B209" s="142" t="s">
        <v>3</v>
      </c>
      <c r="C209" s="143">
        <v>9300</v>
      </c>
      <c r="D209" s="146">
        <v>988</v>
      </c>
      <c r="E209" s="146">
        <v>1584</v>
      </c>
      <c r="F209" s="146">
        <v>1803</v>
      </c>
      <c r="G209" s="146">
        <v>2010</v>
      </c>
      <c r="H209" s="146">
        <v>2211</v>
      </c>
      <c r="I209" s="146">
        <v>2405</v>
      </c>
      <c r="J209" s="206"/>
      <c r="K209" s="206"/>
      <c r="L209" s="206"/>
      <c r="M209" s="206"/>
      <c r="N209" s="206"/>
      <c r="O209" s="206"/>
      <c r="P209" s="206"/>
      <c r="Q209" s="206"/>
      <c r="R209" s="206"/>
      <c r="S209" s="206"/>
    </row>
    <row r="210" spans="1:19" x14ac:dyDescent="0.3">
      <c r="A210" s="142">
        <v>9301</v>
      </c>
      <c r="B210" s="142" t="s">
        <v>3</v>
      </c>
      <c r="C210" s="143">
        <v>9400</v>
      </c>
      <c r="D210" s="146">
        <v>994</v>
      </c>
      <c r="E210" s="146">
        <v>1599</v>
      </c>
      <c r="F210" s="146">
        <v>1820</v>
      </c>
      <c r="G210" s="146">
        <v>2030</v>
      </c>
      <c r="H210" s="146">
        <v>2233</v>
      </c>
      <c r="I210" s="146">
        <v>2429</v>
      </c>
      <c r="J210" s="206"/>
      <c r="K210" s="206"/>
      <c r="L210" s="206"/>
      <c r="M210" s="206"/>
      <c r="N210" s="206"/>
      <c r="O210" s="206"/>
      <c r="P210" s="206"/>
      <c r="Q210" s="206"/>
      <c r="R210" s="206"/>
      <c r="S210" s="206"/>
    </row>
    <row r="211" spans="1:19" x14ac:dyDescent="0.3">
      <c r="A211" s="142">
        <v>9401</v>
      </c>
      <c r="B211" s="142" t="s">
        <v>3</v>
      </c>
      <c r="C211" s="143">
        <v>9500</v>
      </c>
      <c r="D211" s="146">
        <v>999</v>
      </c>
      <c r="E211" s="146">
        <v>1614</v>
      </c>
      <c r="F211" s="146">
        <v>1838</v>
      </c>
      <c r="G211" s="146">
        <v>2049</v>
      </c>
      <c r="H211" s="146">
        <v>2254</v>
      </c>
      <c r="I211" s="146">
        <v>2453</v>
      </c>
      <c r="J211" s="206"/>
      <c r="K211" s="206"/>
      <c r="L211" s="206"/>
      <c r="M211" s="206"/>
      <c r="N211" s="206"/>
      <c r="O211" s="206"/>
      <c r="P211" s="206"/>
      <c r="Q211" s="206"/>
      <c r="R211" s="206"/>
      <c r="S211" s="206"/>
    </row>
    <row r="212" spans="1:19" x14ac:dyDescent="0.3">
      <c r="A212" s="142">
        <v>9501</v>
      </c>
      <c r="B212" s="142" t="s">
        <v>3</v>
      </c>
      <c r="C212" s="143">
        <v>9600</v>
      </c>
      <c r="D212" s="146">
        <v>1004</v>
      </c>
      <c r="E212" s="146">
        <v>1630</v>
      </c>
      <c r="F212" s="146">
        <v>1856</v>
      </c>
      <c r="G212" s="146">
        <v>2069</v>
      </c>
      <c r="H212" s="146">
        <v>2276</v>
      </c>
      <c r="I212" s="146">
        <v>2477</v>
      </c>
      <c r="J212" s="206"/>
      <c r="K212" s="206"/>
      <c r="L212" s="206"/>
      <c r="M212" s="206"/>
      <c r="N212" s="206"/>
      <c r="O212" s="206"/>
      <c r="P212" s="206"/>
      <c r="Q212" s="206"/>
      <c r="R212" s="206"/>
      <c r="S212" s="206"/>
    </row>
    <row r="213" spans="1:19" x14ac:dyDescent="0.3">
      <c r="A213" s="142">
        <v>9601</v>
      </c>
      <c r="B213" s="142" t="s">
        <v>3</v>
      </c>
      <c r="C213" s="143">
        <v>9700</v>
      </c>
      <c r="D213" s="146">
        <v>1010</v>
      </c>
      <c r="E213" s="146">
        <v>1645</v>
      </c>
      <c r="F213" s="146">
        <v>1874</v>
      </c>
      <c r="G213" s="146">
        <v>2089</v>
      </c>
      <c r="H213" s="146">
        <v>2298</v>
      </c>
      <c r="I213" s="146">
        <v>2500</v>
      </c>
      <c r="J213" s="206"/>
      <c r="K213" s="206"/>
      <c r="L213" s="206"/>
      <c r="M213" s="206"/>
      <c r="N213" s="206"/>
      <c r="O213" s="206"/>
      <c r="P213" s="206"/>
      <c r="Q213" s="206"/>
      <c r="R213" s="206"/>
      <c r="S213" s="206"/>
    </row>
    <row r="214" spans="1:19" x14ac:dyDescent="0.3">
      <c r="A214" s="142">
        <v>9701</v>
      </c>
      <c r="B214" s="142" t="s">
        <v>3</v>
      </c>
      <c r="C214" s="143">
        <v>9800</v>
      </c>
      <c r="D214" s="146">
        <v>1015</v>
      </c>
      <c r="E214" s="146">
        <v>1661</v>
      </c>
      <c r="F214" s="146">
        <v>1891</v>
      </c>
      <c r="G214" s="146">
        <v>2109</v>
      </c>
      <c r="H214" s="146">
        <v>2320</v>
      </c>
      <c r="I214" s="146">
        <v>2524</v>
      </c>
      <c r="J214" s="206"/>
      <c r="K214" s="206"/>
      <c r="L214" s="206"/>
      <c r="M214" s="206"/>
      <c r="N214" s="206"/>
      <c r="O214" s="206"/>
      <c r="P214" s="206"/>
      <c r="Q214" s="206"/>
      <c r="R214" s="206"/>
      <c r="S214" s="206"/>
    </row>
    <row r="215" spans="1:19" x14ac:dyDescent="0.3">
      <c r="A215" s="142">
        <v>9801</v>
      </c>
      <c r="B215" s="142" t="s">
        <v>3</v>
      </c>
      <c r="C215" s="143">
        <v>9900</v>
      </c>
      <c r="D215" s="146">
        <v>1021</v>
      </c>
      <c r="E215" s="146">
        <v>1673</v>
      </c>
      <c r="F215" s="146">
        <v>1905</v>
      </c>
      <c r="G215" s="146">
        <v>2124</v>
      </c>
      <c r="H215" s="146">
        <v>2336</v>
      </c>
      <c r="I215" s="146">
        <v>2542</v>
      </c>
      <c r="J215" s="206"/>
      <c r="K215" s="206"/>
      <c r="L215" s="206"/>
      <c r="M215" s="206"/>
      <c r="N215" s="206"/>
      <c r="O215" s="206"/>
      <c r="P215" s="206"/>
      <c r="Q215" s="206"/>
      <c r="R215" s="206"/>
      <c r="S215" s="206"/>
    </row>
    <row r="216" spans="1:19" x14ac:dyDescent="0.3">
      <c r="A216" s="142">
        <v>9901</v>
      </c>
      <c r="B216" s="142" t="s">
        <v>3</v>
      </c>
      <c r="C216" s="143">
        <v>10000</v>
      </c>
      <c r="D216" s="146">
        <v>1026</v>
      </c>
      <c r="E216" s="146">
        <v>1683</v>
      </c>
      <c r="F216" s="146">
        <v>1917</v>
      </c>
      <c r="G216" s="146">
        <v>2137</v>
      </c>
      <c r="H216" s="146">
        <v>2351</v>
      </c>
      <c r="I216" s="146">
        <v>2557</v>
      </c>
      <c r="J216" s="206"/>
      <c r="K216" s="206"/>
      <c r="L216" s="206"/>
      <c r="M216" s="206"/>
      <c r="N216" s="206"/>
      <c r="O216" s="206"/>
      <c r="P216" s="206"/>
      <c r="Q216" s="206"/>
      <c r="R216" s="206"/>
      <c r="S216" s="206"/>
    </row>
    <row r="217" spans="1:19" x14ac:dyDescent="0.3">
      <c r="A217" s="142">
        <v>10001</v>
      </c>
      <c r="B217" s="142" t="s">
        <v>3</v>
      </c>
      <c r="C217" s="143">
        <v>10100</v>
      </c>
      <c r="D217" s="146">
        <v>1033</v>
      </c>
      <c r="E217" s="146">
        <v>1694</v>
      </c>
      <c r="F217" s="146">
        <v>1928</v>
      </c>
      <c r="G217" s="146">
        <v>2150</v>
      </c>
      <c r="H217" s="146">
        <v>2365</v>
      </c>
      <c r="I217" s="146">
        <v>2573</v>
      </c>
      <c r="J217" s="206"/>
      <c r="K217" s="206"/>
      <c r="L217" s="206"/>
      <c r="M217" s="206"/>
      <c r="N217" s="206"/>
      <c r="O217" s="206"/>
      <c r="P217" s="206"/>
      <c r="Q217" s="206"/>
      <c r="R217" s="206"/>
      <c r="S217" s="206"/>
    </row>
    <row r="218" spans="1:19" x14ac:dyDescent="0.3">
      <c r="A218" s="142">
        <v>10101</v>
      </c>
      <c r="B218" s="142" t="s">
        <v>3</v>
      </c>
      <c r="C218" s="143">
        <v>10200</v>
      </c>
      <c r="D218" s="146">
        <v>1039</v>
      </c>
      <c r="E218" s="146">
        <v>1704</v>
      </c>
      <c r="F218" s="146">
        <v>1940</v>
      </c>
      <c r="G218" s="146">
        <v>2163</v>
      </c>
      <c r="H218" s="146">
        <v>2379</v>
      </c>
      <c r="I218" s="146">
        <v>2589</v>
      </c>
      <c r="J218" s="206"/>
      <c r="K218" s="206"/>
      <c r="L218" s="206"/>
      <c r="M218" s="206"/>
      <c r="N218" s="206"/>
      <c r="O218" s="206"/>
      <c r="P218" s="206"/>
      <c r="Q218" s="206"/>
      <c r="R218" s="206"/>
      <c r="S218" s="206"/>
    </row>
    <row r="219" spans="1:19" x14ac:dyDescent="0.3">
      <c r="A219" s="142">
        <v>10201</v>
      </c>
      <c r="B219" s="142" t="s">
        <v>3</v>
      </c>
      <c r="C219" s="143">
        <v>10300</v>
      </c>
      <c r="D219" s="146">
        <v>1045</v>
      </c>
      <c r="E219" s="146">
        <v>1715</v>
      </c>
      <c r="F219" s="146">
        <v>1951</v>
      </c>
      <c r="G219" s="146">
        <v>2176</v>
      </c>
      <c r="H219" s="146">
        <v>2394</v>
      </c>
      <c r="I219" s="146">
        <v>2604</v>
      </c>
      <c r="J219" s="206"/>
      <c r="K219" s="206"/>
      <c r="L219" s="206"/>
      <c r="M219" s="206"/>
      <c r="N219" s="206"/>
      <c r="O219" s="206"/>
      <c r="P219" s="206"/>
      <c r="Q219" s="206"/>
      <c r="R219" s="206"/>
      <c r="S219" s="206"/>
    </row>
    <row r="220" spans="1:19" x14ac:dyDescent="0.3">
      <c r="A220" s="142">
        <v>10301</v>
      </c>
      <c r="B220" s="142" t="s">
        <v>3</v>
      </c>
      <c r="C220" s="143">
        <v>10400</v>
      </c>
      <c r="D220" s="146">
        <v>1051</v>
      </c>
      <c r="E220" s="146">
        <v>1725</v>
      </c>
      <c r="F220" s="146">
        <v>1963</v>
      </c>
      <c r="G220" s="146">
        <v>2189</v>
      </c>
      <c r="H220" s="146">
        <v>2408</v>
      </c>
      <c r="I220" s="146">
        <v>2620</v>
      </c>
      <c r="J220" s="206"/>
      <c r="K220" s="206"/>
      <c r="L220" s="206"/>
      <c r="M220" s="206"/>
      <c r="N220" s="206"/>
      <c r="O220" s="206"/>
      <c r="P220" s="206"/>
      <c r="Q220" s="206"/>
      <c r="R220" s="206"/>
      <c r="S220" s="206"/>
    </row>
    <row r="221" spans="1:19" x14ac:dyDescent="0.3">
      <c r="A221" s="142">
        <v>10401</v>
      </c>
      <c r="B221" s="142" t="s">
        <v>3</v>
      </c>
      <c r="C221" s="143">
        <v>10500</v>
      </c>
      <c r="D221" s="146">
        <v>1058</v>
      </c>
      <c r="E221" s="146">
        <v>1736</v>
      </c>
      <c r="F221" s="146">
        <v>1975</v>
      </c>
      <c r="G221" s="146">
        <v>2202</v>
      </c>
      <c r="H221" s="146">
        <v>2422</v>
      </c>
      <c r="I221" s="146">
        <v>2635</v>
      </c>
      <c r="J221" s="206"/>
      <c r="K221" s="206"/>
      <c r="L221" s="206"/>
      <c r="M221" s="206"/>
      <c r="N221" s="206"/>
      <c r="O221" s="206"/>
      <c r="P221" s="206"/>
      <c r="Q221" s="206"/>
      <c r="R221" s="206"/>
      <c r="S221" s="206"/>
    </row>
    <row r="222" spans="1:19" x14ac:dyDescent="0.3">
      <c r="A222" s="142">
        <v>10501</v>
      </c>
      <c r="B222" s="142" t="s">
        <v>3</v>
      </c>
      <c r="C222" s="143">
        <v>10600</v>
      </c>
      <c r="D222" s="146">
        <v>1064</v>
      </c>
      <c r="E222" s="146">
        <v>1746</v>
      </c>
      <c r="F222" s="146">
        <v>1986</v>
      </c>
      <c r="G222" s="146">
        <v>2215</v>
      </c>
      <c r="H222" s="146">
        <v>2436</v>
      </c>
      <c r="I222" s="146">
        <v>2651</v>
      </c>
      <c r="J222" s="206"/>
      <c r="K222" s="206"/>
      <c r="L222" s="206"/>
      <c r="M222" s="206"/>
      <c r="N222" s="206"/>
      <c r="O222" s="206"/>
      <c r="P222" s="206"/>
      <c r="Q222" s="206"/>
      <c r="R222" s="206"/>
      <c r="S222" s="206"/>
    </row>
    <row r="223" spans="1:19" x14ac:dyDescent="0.3">
      <c r="A223" s="142">
        <v>10601</v>
      </c>
      <c r="B223" s="142" t="s">
        <v>3</v>
      </c>
      <c r="C223" s="143">
        <v>10700</v>
      </c>
      <c r="D223" s="146">
        <v>1070</v>
      </c>
      <c r="E223" s="146">
        <v>1757</v>
      </c>
      <c r="F223" s="146">
        <v>1998</v>
      </c>
      <c r="G223" s="146">
        <v>2228</v>
      </c>
      <c r="H223" s="146">
        <v>2451</v>
      </c>
      <c r="I223" s="146">
        <v>2666</v>
      </c>
      <c r="J223" s="206"/>
      <c r="K223" s="206"/>
      <c r="L223" s="206"/>
      <c r="M223" s="206"/>
      <c r="N223" s="206"/>
      <c r="O223" s="206"/>
      <c r="P223" s="206"/>
      <c r="Q223" s="206"/>
      <c r="R223" s="206"/>
      <c r="S223" s="206"/>
    </row>
    <row r="224" spans="1:19" x14ac:dyDescent="0.3">
      <c r="A224" s="142">
        <v>10701</v>
      </c>
      <c r="B224" s="142" t="s">
        <v>3</v>
      </c>
      <c r="C224" s="143">
        <v>10800</v>
      </c>
      <c r="D224" s="146">
        <v>1077</v>
      </c>
      <c r="E224" s="146">
        <v>1767</v>
      </c>
      <c r="F224" s="146">
        <v>2010</v>
      </c>
      <c r="G224" s="146">
        <v>2241</v>
      </c>
      <c r="H224" s="146">
        <v>2465</v>
      </c>
      <c r="I224" s="146">
        <v>2682</v>
      </c>
      <c r="J224" s="206"/>
      <c r="K224" s="206"/>
      <c r="L224" s="206"/>
      <c r="M224" s="206"/>
      <c r="N224" s="206"/>
      <c r="O224" s="206"/>
      <c r="P224" s="206"/>
      <c r="Q224" s="206"/>
      <c r="R224" s="206"/>
      <c r="S224" s="206"/>
    </row>
    <row r="225" spans="1:19" x14ac:dyDescent="0.3">
      <c r="A225" s="142">
        <v>10801</v>
      </c>
      <c r="B225" s="142" t="s">
        <v>3</v>
      </c>
      <c r="C225" s="143">
        <v>10900</v>
      </c>
      <c r="D225" s="146">
        <v>1083</v>
      </c>
      <c r="E225" s="146">
        <v>1778</v>
      </c>
      <c r="F225" s="146">
        <v>2021</v>
      </c>
      <c r="G225" s="146">
        <v>2254</v>
      </c>
      <c r="H225" s="146">
        <v>2479</v>
      </c>
      <c r="I225" s="146">
        <v>2697</v>
      </c>
      <c r="J225" s="206"/>
      <c r="K225" s="206"/>
      <c r="L225" s="206"/>
      <c r="M225" s="206"/>
      <c r="N225" s="206"/>
      <c r="O225" s="206"/>
      <c r="P225" s="206"/>
      <c r="Q225" s="206"/>
      <c r="R225" s="206"/>
      <c r="S225" s="206"/>
    </row>
    <row r="226" spans="1:19" x14ac:dyDescent="0.3">
      <c r="A226" s="142">
        <v>10901</v>
      </c>
      <c r="B226" s="142" t="s">
        <v>3</v>
      </c>
      <c r="C226" s="143">
        <v>11000</v>
      </c>
      <c r="D226" s="146">
        <v>1090</v>
      </c>
      <c r="E226" s="146">
        <v>1788</v>
      </c>
      <c r="F226" s="146">
        <v>2033</v>
      </c>
      <c r="G226" s="146">
        <v>2267</v>
      </c>
      <c r="H226" s="146">
        <v>2494</v>
      </c>
      <c r="I226" s="146">
        <v>2713</v>
      </c>
      <c r="J226" s="206"/>
      <c r="K226" s="206"/>
      <c r="L226" s="206"/>
      <c r="M226" s="206"/>
      <c r="N226" s="206"/>
      <c r="O226" s="206"/>
      <c r="P226" s="206"/>
      <c r="Q226" s="206"/>
      <c r="R226" s="206"/>
      <c r="S226" s="206"/>
    </row>
    <row r="227" spans="1:19" x14ac:dyDescent="0.3">
      <c r="A227" s="142">
        <v>11001</v>
      </c>
      <c r="B227" s="142" t="s">
        <v>3</v>
      </c>
      <c r="C227" s="143">
        <v>11100</v>
      </c>
      <c r="D227" s="146">
        <v>1096</v>
      </c>
      <c r="E227" s="146">
        <v>1799</v>
      </c>
      <c r="F227" s="146">
        <v>2045</v>
      </c>
      <c r="G227" s="146">
        <v>2280</v>
      </c>
      <c r="H227" s="146">
        <v>2508</v>
      </c>
      <c r="I227" s="146">
        <v>2729</v>
      </c>
      <c r="J227" s="206"/>
      <c r="K227" s="206"/>
      <c r="L227" s="206"/>
      <c r="M227" s="206"/>
      <c r="N227" s="206"/>
      <c r="O227" s="206"/>
      <c r="P227" s="206"/>
      <c r="Q227" s="206"/>
      <c r="R227" s="206"/>
      <c r="S227" s="206"/>
    </row>
    <row r="228" spans="1:19" x14ac:dyDescent="0.3">
      <c r="A228" s="142">
        <v>11101</v>
      </c>
      <c r="B228" s="142" t="s">
        <v>3</v>
      </c>
      <c r="C228" s="143">
        <v>11200</v>
      </c>
      <c r="D228" s="146">
        <v>1103</v>
      </c>
      <c r="E228" s="146">
        <v>1809</v>
      </c>
      <c r="F228" s="146">
        <v>2056</v>
      </c>
      <c r="G228" s="146">
        <v>2293</v>
      </c>
      <c r="H228" s="146">
        <v>2522</v>
      </c>
      <c r="I228" s="146">
        <v>2744</v>
      </c>
      <c r="J228" s="206"/>
      <c r="K228" s="206"/>
      <c r="L228" s="206"/>
      <c r="M228" s="206"/>
      <c r="N228" s="206"/>
      <c r="O228" s="206"/>
      <c r="P228" s="206"/>
      <c r="Q228" s="206"/>
      <c r="R228" s="206"/>
      <c r="S228" s="206"/>
    </row>
    <row r="229" spans="1:19" x14ac:dyDescent="0.3">
      <c r="A229" s="142">
        <v>11201</v>
      </c>
      <c r="B229" s="142" t="s">
        <v>3</v>
      </c>
      <c r="C229" s="143">
        <v>11300</v>
      </c>
      <c r="D229" s="146">
        <v>1109</v>
      </c>
      <c r="E229" s="146">
        <v>1820</v>
      </c>
      <c r="F229" s="146">
        <v>2068</v>
      </c>
      <c r="G229" s="146">
        <v>2306</v>
      </c>
      <c r="H229" s="146">
        <v>2537</v>
      </c>
      <c r="I229" s="146">
        <v>2760</v>
      </c>
      <c r="J229" s="206"/>
      <c r="K229" s="206"/>
      <c r="L229" s="206"/>
      <c r="M229" s="206"/>
      <c r="N229" s="206"/>
      <c r="O229" s="206"/>
      <c r="P229" s="206"/>
      <c r="Q229" s="206"/>
      <c r="R229" s="206"/>
      <c r="S229" s="206"/>
    </row>
    <row r="230" spans="1:19" x14ac:dyDescent="0.3">
      <c r="A230" s="142">
        <v>11301</v>
      </c>
      <c r="B230" s="142" t="s">
        <v>3</v>
      </c>
      <c r="C230" s="143">
        <v>11400</v>
      </c>
      <c r="D230" s="146">
        <v>1116</v>
      </c>
      <c r="E230" s="146">
        <v>1830</v>
      </c>
      <c r="F230" s="146">
        <v>2080</v>
      </c>
      <c r="G230" s="146">
        <v>2319</v>
      </c>
      <c r="H230" s="146">
        <v>2551</v>
      </c>
      <c r="I230" s="146">
        <v>2775</v>
      </c>
      <c r="J230" s="206"/>
      <c r="K230" s="206"/>
      <c r="L230" s="206"/>
      <c r="M230" s="206"/>
      <c r="N230" s="206"/>
      <c r="O230" s="206"/>
      <c r="P230" s="206"/>
      <c r="Q230" s="206"/>
      <c r="R230" s="206"/>
      <c r="S230" s="206"/>
    </row>
    <row r="231" spans="1:19" x14ac:dyDescent="0.3">
      <c r="A231" s="142">
        <v>11401</v>
      </c>
      <c r="B231" s="142" t="s">
        <v>3</v>
      </c>
      <c r="C231" s="143">
        <v>11500</v>
      </c>
      <c r="D231" s="146">
        <v>1123</v>
      </c>
      <c r="E231" s="146">
        <v>1841</v>
      </c>
      <c r="F231" s="146">
        <v>2091</v>
      </c>
      <c r="G231" s="146">
        <v>2332</v>
      </c>
      <c r="H231" s="146">
        <v>2565</v>
      </c>
      <c r="I231" s="146">
        <v>2791</v>
      </c>
      <c r="J231" s="206"/>
      <c r="K231" s="206"/>
      <c r="L231" s="206"/>
      <c r="M231" s="206"/>
      <c r="N231" s="206"/>
      <c r="O231" s="206"/>
      <c r="P231" s="206"/>
      <c r="Q231" s="206"/>
      <c r="R231" s="206"/>
      <c r="S231" s="206"/>
    </row>
    <row r="232" spans="1:19" x14ac:dyDescent="0.3">
      <c r="A232" s="142">
        <v>11501</v>
      </c>
      <c r="B232" s="142" t="s">
        <v>3</v>
      </c>
      <c r="C232" s="143">
        <v>11600</v>
      </c>
      <c r="D232" s="146">
        <v>1129</v>
      </c>
      <c r="E232" s="146">
        <v>1851</v>
      </c>
      <c r="F232" s="146">
        <v>2103</v>
      </c>
      <c r="G232" s="146">
        <v>2345</v>
      </c>
      <c r="H232" s="146">
        <v>2579</v>
      </c>
      <c r="I232" s="146">
        <v>2806</v>
      </c>
      <c r="J232" s="206"/>
      <c r="K232" s="206"/>
      <c r="L232" s="206"/>
      <c r="M232" s="206"/>
      <c r="N232" s="206"/>
      <c r="O232" s="206"/>
      <c r="P232" s="206"/>
      <c r="Q232" s="206"/>
      <c r="R232" s="206"/>
      <c r="S232" s="206"/>
    </row>
    <row r="233" spans="1:19" x14ac:dyDescent="0.3">
      <c r="A233" s="142">
        <v>11601</v>
      </c>
      <c r="B233" s="142" t="s">
        <v>3</v>
      </c>
      <c r="C233" s="143">
        <v>11700</v>
      </c>
      <c r="D233" s="146">
        <v>1136</v>
      </c>
      <c r="E233" s="146">
        <v>1862</v>
      </c>
      <c r="F233" s="146">
        <v>2115</v>
      </c>
      <c r="G233" s="146">
        <v>2358</v>
      </c>
      <c r="H233" s="146">
        <v>2594</v>
      </c>
      <c r="I233" s="146">
        <v>2822</v>
      </c>
      <c r="J233" s="206"/>
      <c r="K233" s="206"/>
      <c r="L233" s="206"/>
      <c r="M233" s="206"/>
      <c r="N233" s="206"/>
      <c r="O233" s="206"/>
      <c r="P233" s="206"/>
      <c r="Q233" s="206"/>
      <c r="R233" s="206"/>
      <c r="S233" s="206"/>
    </row>
    <row r="234" spans="1:19" x14ac:dyDescent="0.3">
      <c r="A234" s="142">
        <v>11701</v>
      </c>
      <c r="B234" s="142" t="s">
        <v>3</v>
      </c>
      <c r="C234" s="143">
        <v>11800</v>
      </c>
      <c r="D234" s="146">
        <v>1143</v>
      </c>
      <c r="E234" s="146">
        <v>1872</v>
      </c>
      <c r="F234" s="146">
        <v>2126</v>
      </c>
      <c r="G234" s="146">
        <v>2371</v>
      </c>
      <c r="H234" s="146">
        <v>2608</v>
      </c>
      <c r="I234" s="146">
        <v>2838</v>
      </c>
      <c r="J234" s="206"/>
      <c r="K234" s="206"/>
      <c r="L234" s="206"/>
      <c r="M234" s="206"/>
      <c r="N234" s="206"/>
      <c r="O234" s="206"/>
      <c r="P234" s="206"/>
      <c r="Q234" s="206"/>
      <c r="R234" s="206"/>
      <c r="S234" s="206"/>
    </row>
    <row r="235" spans="1:19" x14ac:dyDescent="0.3">
      <c r="A235" s="142">
        <v>11801</v>
      </c>
      <c r="B235" s="142" t="s">
        <v>3</v>
      </c>
      <c r="C235" s="143">
        <v>11900</v>
      </c>
      <c r="D235" s="146">
        <v>1150</v>
      </c>
      <c r="E235" s="146">
        <v>1882</v>
      </c>
      <c r="F235" s="146">
        <v>2138</v>
      </c>
      <c r="G235" s="146">
        <v>2383</v>
      </c>
      <c r="H235" s="146">
        <v>2622</v>
      </c>
      <c r="I235" s="146">
        <v>2852</v>
      </c>
      <c r="J235" s="206"/>
      <c r="K235" s="206"/>
      <c r="L235" s="206"/>
      <c r="M235" s="206"/>
      <c r="N235" s="206"/>
      <c r="O235" s="206"/>
      <c r="P235" s="206"/>
      <c r="Q235" s="206"/>
      <c r="R235" s="206"/>
      <c r="S235" s="206"/>
    </row>
    <row r="236" spans="1:19" x14ac:dyDescent="0.3">
      <c r="A236" s="142">
        <v>11901</v>
      </c>
      <c r="B236" s="142" t="s">
        <v>3</v>
      </c>
      <c r="C236" s="143">
        <v>12000</v>
      </c>
      <c r="D236" s="146">
        <v>1157</v>
      </c>
      <c r="E236" s="146">
        <v>1892</v>
      </c>
      <c r="F236" s="146">
        <v>2148</v>
      </c>
      <c r="G236" s="146">
        <v>2395</v>
      </c>
      <c r="H236" s="146">
        <v>2635</v>
      </c>
      <c r="I236" s="146">
        <v>2867</v>
      </c>
      <c r="J236" s="206"/>
      <c r="K236" s="206"/>
      <c r="L236" s="206"/>
      <c r="M236" s="206"/>
      <c r="N236" s="206"/>
      <c r="O236" s="206"/>
      <c r="P236" s="206"/>
      <c r="Q236" s="206"/>
      <c r="R236" s="206"/>
      <c r="S236" s="206"/>
    </row>
    <row r="237" spans="1:19" x14ac:dyDescent="0.3">
      <c r="A237" s="142">
        <v>12001</v>
      </c>
      <c r="B237" s="142" t="s">
        <v>3</v>
      </c>
      <c r="C237" s="143">
        <v>12100</v>
      </c>
      <c r="D237" s="146">
        <v>1164</v>
      </c>
      <c r="E237" s="146">
        <v>1901</v>
      </c>
      <c r="F237" s="146">
        <v>2159</v>
      </c>
      <c r="G237" s="146">
        <v>2407</v>
      </c>
      <c r="H237" s="146">
        <v>2648</v>
      </c>
      <c r="I237" s="146">
        <v>2881</v>
      </c>
      <c r="J237" s="206"/>
      <c r="K237" s="206"/>
      <c r="L237" s="206"/>
      <c r="M237" s="206"/>
      <c r="N237" s="206"/>
      <c r="O237" s="206"/>
      <c r="P237" s="206"/>
      <c r="Q237" s="206"/>
      <c r="R237" s="206"/>
      <c r="S237" s="206"/>
    </row>
    <row r="238" spans="1:19" x14ac:dyDescent="0.3">
      <c r="A238" s="142">
        <v>12101</v>
      </c>
      <c r="B238" s="142" t="s">
        <v>3</v>
      </c>
      <c r="C238" s="143">
        <v>12200</v>
      </c>
      <c r="D238" s="146">
        <v>1171</v>
      </c>
      <c r="E238" s="146">
        <v>1910</v>
      </c>
      <c r="F238" s="146">
        <v>2170</v>
      </c>
      <c r="G238" s="146">
        <v>2419</v>
      </c>
      <c r="H238" s="146">
        <v>2661</v>
      </c>
      <c r="I238" s="146">
        <v>2895</v>
      </c>
      <c r="J238" s="206"/>
      <c r="K238" s="206"/>
      <c r="L238" s="206"/>
      <c r="M238" s="206"/>
      <c r="N238" s="206"/>
      <c r="O238" s="206"/>
      <c r="P238" s="206"/>
      <c r="Q238" s="206"/>
      <c r="R238" s="206"/>
      <c r="S238" s="206"/>
    </row>
    <row r="239" spans="1:19" x14ac:dyDescent="0.3">
      <c r="A239" s="142">
        <v>12201</v>
      </c>
      <c r="B239" s="142" t="s">
        <v>3</v>
      </c>
      <c r="C239" s="143">
        <v>12300</v>
      </c>
      <c r="D239" s="146">
        <v>1178</v>
      </c>
      <c r="E239" s="146">
        <v>1919</v>
      </c>
      <c r="F239" s="146">
        <v>2180</v>
      </c>
      <c r="G239" s="146">
        <v>2431</v>
      </c>
      <c r="H239" s="146">
        <v>2674</v>
      </c>
      <c r="I239" s="146">
        <v>2910</v>
      </c>
      <c r="J239" s="206"/>
      <c r="K239" s="206"/>
      <c r="L239" s="206"/>
      <c r="M239" s="206"/>
      <c r="N239" s="206"/>
      <c r="O239" s="206"/>
      <c r="P239" s="206"/>
      <c r="Q239" s="206"/>
      <c r="R239" s="206"/>
      <c r="S239" s="206"/>
    </row>
    <row r="240" spans="1:19" x14ac:dyDescent="0.3">
      <c r="A240" s="142">
        <v>12301</v>
      </c>
      <c r="B240" s="142" t="s">
        <v>3</v>
      </c>
      <c r="C240" s="143">
        <v>12400</v>
      </c>
      <c r="D240" s="146">
        <v>1185</v>
      </c>
      <c r="E240" s="146">
        <v>1929</v>
      </c>
      <c r="F240" s="146">
        <v>2191</v>
      </c>
      <c r="G240" s="146">
        <v>2443</v>
      </c>
      <c r="H240" s="146">
        <v>2687</v>
      </c>
      <c r="I240" s="146">
        <v>2924</v>
      </c>
      <c r="J240" s="206"/>
      <c r="K240" s="206"/>
      <c r="L240" s="206"/>
      <c r="M240" s="206"/>
      <c r="N240" s="206"/>
      <c r="O240" s="206"/>
      <c r="P240" s="206"/>
      <c r="Q240" s="206"/>
      <c r="R240" s="206"/>
      <c r="S240" s="206"/>
    </row>
    <row r="241" spans="1:19" x14ac:dyDescent="0.3">
      <c r="A241" s="142">
        <v>12401</v>
      </c>
      <c r="B241" s="142" t="s">
        <v>3</v>
      </c>
      <c r="C241" s="143">
        <v>12500</v>
      </c>
      <c r="D241" s="146">
        <v>1192</v>
      </c>
      <c r="E241" s="146">
        <v>1938</v>
      </c>
      <c r="F241" s="146">
        <v>2202</v>
      </c>
      <c r="G241" s="146">
        <v>2455</v>
      </c>
      <c r="H241" s="146">
        <v>2700</v>
      </c>
      <c r="I241" s="146">
        <v>2938</v>
      </c>
      <c r="J241" s="206"/>
      <c r="K241" s="206"/>
      <c r="L241" s="206"/>
      <c r="M241" s="206"/>
      <c r="N241" s="206"/>
      <c r="O241" s="206"/>
      <c r="P241" s="206"/>
      <c r="Q241" s="206"/>
      <c r="R241" s="206"/>
      <c r="S241" s="206"/>
    </row>
    <row r="242" spans="1:19" x14ac:dyDescent="0.3">
      <c r="A242" s="142">
        <v>12501</v>
      </c>
      <c r="B242" s="142" t="s">
        <v>3</v>
      </c>
      <c r="C242" s="143">
        <v>12600</v>
      </c>
      <c r="D242" s="146">
        <v>1199</v>
      </c>
      <c r="E242" s="146">
        <v>1947</v>
      </c>
      <c r="F242" s="146">
        <v>2212</v>
      </c>
      <c r="G242" s="146">
        <v>2467</v>
      </c>
      <c r="H242" s="146">
        <v>2714</v>
      </c>
      <c r="I242" s="146">
        <v>2952</v>
      </c>
      <c r="J242" s="206"/>
      <c r="K242" s="206"/>
      <c r="L242" s="206"/>
      <c r="M242" s="206"/>
      <c r="N242" s="206"/>
      <c r="O242" s="206"/>
      <c r="P242" s="206"/>
      <c r="Q242" s="206"/>
      <c r="R242" s="206"/>
      <c r="S242" s="206"/>
    </row>
    <row r="243" spans="1:19" x14ac:dyDescent="0.3">
      <c r="A243" s="142">
        <v>12601</v>
      </c>
      <c r="B243" s="142" t="s">
        <v>3</v>
      </c>
      <c r="C243" s="143">
        <v>12700</v>
      </c>
      <c r="D243" s="146">
        <v>1206</v>
      </c>
      <c r="E243" s="146">
        <v>1956</v>
      </c>
      <c r="F243" s="146">
        <v>2223</v>
      </c>
      <c r="G243" s="146">
        <v>2479</v>
      </c>
      <c r="H243" s="146">
        <v>2727</v>
      </c>
      <c r="I243" s="146">
        <v>2967</v>
      </c>
      <c r="J243" s="206"/>
      <c r="K243" s="206"/>
      <c r="L243" s="206"/>
      <c r="M243" s="206"/>
      <c r="N243" s="206"/>
      <c r="O243" s="206"/>
      <c r="P243" s="206"/>
      <c r="Q243" s="206"/>
      <c r="R243" s="206"/>
      <c r="S243" s="206"/>
    </row>
    <row r="244" spans="1:19" x14ac:dyDescent="0.3">
      <c r="A244" s="142">
        <v>12701</v>
      </c>
      <c r="B244" s="142" t="s">
        <v>3</v>
      </c>
      <c r="C244" s="143">
        <v>12800</v>
      </c>
      <c r="D244" s="146">
        <v>1213</v>
      </c>
      <c r="E244" s="146">
        <v>1966</v>
      </c>
      <c r="F244" s="146">
        <v>2234</v>
      </c>
      <c r="G244" s="146">
        <v>2491</v>
      </c>
      <c r="H244" s="146">
        <v>2740</v>
      </c>
      <c r="I244" s="146">
        <v>2981</v>
      </c>
      <c r="J244" s="206"/>
      <c r="K244" s="206"/>
      <c r="L244" s="206"/>
      <c r="M244" s="206"/>
      <c r="N244" s="206"/>
      <c r="O244" s="206"/>
      <c r="P244" s="206"/>
      <c r="Q244" s="206"/>
      <c r="R244" s="206"/>
      <c r="S244" s="206"/>
    </row>
    <row r="245" spans="1:19" x14ac:dyDescent="0.3">
      <c r="A245" s="142">
        <v>12801</v>
      </c>
      <c r="B245" s="142" t="s">
        <v>3</v>
      </c>
      <c r="C245" s="143">
        <v>12900</v>
      </c>
      <c r="D245" s="146">
        <v>1220</v>
      </c>
      <c r="E245" s="146">
        <v>1975</v>
      </c>
      <c r="F245" s="146">
        <v>2245</v>
      </c>
      <c r="G245" s="146">
        <v>2503</v>
      </c>
      <c r="H245" s="146">
        <v>2753</v>
      </c>
      <c r="I245" s="146">
        <v>2995</v>
      </c>
      <c r="J245" s="206"/>
      <c r="K245" s="206"/>
      <c r="L245" s="206"/>
      <c r="M245" s="206"/>
      <c r="N245" s="206"/>
      <c r="O245" s="206"/>
      <c r="P245" s="206"/>
      <c r="Q245" s="206"/>
      <c r="R245" s="206"/>
      <c r="S245" s="206"/>
    </row>
    <row r="246" spans="1:19" x14ac:dyDescent="0.3">
      <c r="A246" s="142">
        <v>12901</v>
      </c>
      <c r="B246" s="142" t="s">
        <v>3</v>
      </c>
      <c r="C246" s="143">
        <v>13000</v>
      </c>
      <c r="D246" s="146">
        <v>1227</v>
      </c>
      <c r="E246" s="146">
        <v>1984</v>
      </c>
      <c r="F246" s="146">
        <v>2255</v>
      </c>
      <c r="G246" s="146">
        <v>2514</v>
      </c>
      <c r="H246" s="146">
        <v>2766</v>
      </c>
      <c r="I246" s="146">
        <v>3009</v>
      </c>
      <c r="J246" s="206"/>
      <c r="K246" s="206"/>
      <c r="L246" s="206"/>
      <c r="M246" s="206"/>
      <c r="N246" s="206"/>
      <c r="O246" s="206"/>
      <c r="P246" s="206"/>
      <c r="Q246" s="206"/>
      <c r="R246" s="206"/>
      <c r="S246" s="206"/>
    </row>
    <row r="247" spans="1:19" x14ac:dyDescent="0.3">
      <c r="A247" s="142">
        <v>13001</v>
      </c>
      <c r="B247" s="142" t="s">
        <v>3</v>
      </c>
      <c r="C247" s="143">
        <v>13100</v>
      </c>
      <c r="D247" s="146">
        <v>1233</v>
      </c>
      <c r="E247" s="146">
        <v>1993</v>
      </c>
      <c r="F247" s="146">
        <v>2265</v>
      </c>
      <c r="G247" s="146">
        <v>2525</v>
      </c>
      <c r="H247" s="146">
        <v>2778</v>
      </c>
      <c r="I247" s="146">
        <v>3022</v>
      </c>
      <c r="J247" s="206"/>
      <c r="K247" s="206"/>
      <c r="L247" s="206"/>
      <c r="M247" s="206"/>
      <c r="N247" s="206"/>
      <c r="O247" s="206"/>
      <c r="P247" s="206"/>
      <c r="Q247" s="206"/>
      <c r="R247" s="206"/>
      <c r="S247" s="206"/>
    </row>
    <row r="248" spans="1:19" x14ac:dyDescent="0.3">
      <c r="A248" s="142">
        <v>13101</v>
      </c>
      <c r="B248" s="142" t="s">
        <v>3</v>
      </c>
      <c r="C248" s="143">
        <v>13200</v>
      </c>
      <c r="D248" s="146">
        <v>1239</v>
      </c>
      <c r="E248" s="146">
        <v>2001</v>
      </c>
      <c r="F248" s="146">
        <v>2275</v>
      </c>
      <c r="G248" s="146">
        <v>2536</v>
      </c>
      <c r="H248" s="146">
        <v>2790</v>
      </c>
      <c r="I248" s="146">
        <v>3035</v>
      </c>
      <c r="J248" s="206"/>
      <c r="K248" s="206"/>
      <c r="L248" s="206"/>
      <c r="M248" s="206"/>
      <c r="N248" s="206"/>
      <c r="O248" s="206"/>
      <c r="P248" s="206"/>
      <c r="Q248" s="206"/>
      <c r="R248" s="206"/>
      <c r="S248" s="206"/>
    </row>
    <row r="249" spans="1:19" x14ac:dyDescent="0.3">
      <c r="A249" s="142">
        <v>13201</v>
      </c>
      <c r="B249" s="142" t="s">
        <v>3</v>
      </c>
      <c r="C249" s="143">
        <v>13300</v>
      </c>
      <c r="D249" s="146">
        <v>1245</v>
      </c>
      <c r="E249" s="146">
        <v>2010</v>
      </c>
      <c r="F249" s="146">
        <v>2285</v>
      </c>
      <c r="G249" s="146">
        <v>2547</v>
      </c>
      <c r="H249" s="146">
        <v>2802</v>
      </c>
      <c r="I249" s="146">
        <v>3049</v>
      </c>
      <c r="J249" s="206"/>
      <c r="K249" s="206"/>
      <c r="L249" s="206"/>
      <c r="M249" s="206"/>
      <c r="N249" s="206"/>
      <c r="O249" s="206"/>
      <c r="P249" s="206"/>
      <c r="Q249" s="206"/>
      <c r="R249" s="206"/>
      <c r="S249" s="206"/>
    </row>
    <row r="250" spans="1:19" x14ac:dyDescent="0.3">
      <c r="A250" s="142">
        <v>13301</v>
      </c>
      <c r="B250" s="142" t="s">
        <v>3</v>
      </c>
      <c r="C250" s="143">
        <v>13400</v>
      </c>
      <c r="D250" s="146">
        <v>1250</v>
      </c>
      <c r="E250" s="146">
        <v>2018</v>
      </c>
      <c r="F250" s="146">
        <v>2294</v>
      </c>
      <c r="G250" s="146">
        <v>2558</v>
      </c>
      <c r="H250" s="146">
        <v>2814</v>
      </c>
      <c r="I250" s="146">
        <v>3062</v>
      </c>
      <c r="J250" s="206"/>
      <c r="K250" s="206"/>
      <c r="L250" s="206"/>
      <c r="M250" s="206"/>
      <c r="N250" s="206"/>
      <c r="O250" s="206"/>
      <c r="P250" s="206"/>
      <c r="Q250" s="206"/>
      <c r="R250" s="206"/>
      <c r="S250" s="206"/>
    </row>
    <row r="251" spans="1:19" x14ac:dyDescent="0.3">
      <c r="A251" s="142">
        <v>13401</v>
      </c>
      <c r="B251" s="142" t="s">
        <v>3</v>
      </c>
      <c r="C251" s="143">
        <v>13500</v>
      </c>
      <c r="D251" s="146">
        <v>1256</v>
      </c>
      <c r="E251" s="146">
        <v>2027</v>
      </c>
      <c r="F251" s="146">
        <v>2304</v>
      </c>
      <c r="G251" s="146">
        <v>2569</v>
      </c>
      <c r="H251" s="146">
        <v>2826</v>
      </c>
      <c r="I251" s="146">
        <v>3075</v>
      </c>
      <c r="J251" s="206"/>
      <c r="K251" s="206"/>
      <c r="L251" s="206"/>
      <c r="M251" s="206"/>
      <c r="N251" s="206"/>
      <c r="O251" s="206"/>
      <c r="P251" s="206"/>
      <c r="Q251" s="206"/>
      <c r="R251" s="206"/>
      <c r="S251" s="206"/>
    </row>
    <row r="252" spans="1:19" x14ac:dyDescent="0.3">
      <c r="A252" s="142">
        <v>13501</v>
      </c>
      <c r="B252" s="142" t="s">
        <v>3</v>
      </c>
      <c r="C252" s="143">
        <v>13600</v>
      </c>
      <c r="D252" s="146">
        <v>1262</v>
      </c>
      <c r="E252" s="146">
        <v>2035</v>
      </c>
      <c r="F252" s="146">
        <v>2314</v>
      </c>
      <c r="G252" s="146">
        <v>2580</v>
      </c>
      <c r="H252" s="146">
        <v>2838</v>
      </c>
      <c r="I252" s="146">
        <v>3088</v>
      </c>
      <c r="J252" s="206"/>
      <c r="K252" s="206"/>
      <c r="L252" s="206"/>
      <c r="M252" s="206"/>
      <c r="N252" s="206"/>
      <c r="O252" s="206"/>
      <c r="P252" s="206"/>
      <c r="Q252" s="206"/>
      <c r="R252" s="206"/>
      <c r="S252" s="206"/>
    </row>
    <row r="253" spans="1:19" x14ac:dyDescent="0.3">
      <c r="A253" s="142">
        <v>13601</v>
      </c>
      <c r="B253" s="142" t="s">
        <v>3</v>
      </c>
      <c r="C253" s="143">
        <v>13700</v>
      </c>
      <c r="D253" s="146">
        <v>1267</v>
      </c>
      <c r="E253" s="146">
        <v>2044</v>
      </c>
      <c r="F253" s="146">
        <v>2324</v>
      </c>
      <c r="G253" s="146">
        <v>2591</v>
      </c>
      <c r="H253" s="146">
        <v>2850</v>
      </c>
      <c r="I253" s="146">
        <v>3101</v>
      </c>
      <c r="J253" s="206"/>
      <c r="K253" s="206"/>
      <c r="L253" s="206"/>
      <c r="M253" s="206"/>
      <c r="N253" s="206"/>
      <c r="O253" s="206"/>
      <c r="P253" s="206"/>
      <c r="Q253" s="206"/>
      <c r="R253" s="206"/>
      <c r="S253" s="206"/>
    </row>
    <row r="254" spans="1:19" x14ac:dyDescent="0.3">
      <c r="A254" s="142">
        <v>13701</v>
      </c>
      <c r="B254" s="142" t="s">
        <v>3</v>
      </c>
      <c r="C254" s="143">
        <v>13800</v>
      </c>
      <c r="D254" s="146">
        <v>1273</v>
      </c>
      <c r="E254" s="146">
        <v>2052</v>
      </c>
      <c r="F254" s="146">
        <v>2334</v>
      </c>
      <c r="G254" s="146">
        <v>2602</v>
      </c>
      <c r="H254" s="146">
        <v>2862</v>
      </c>
      <c r="I254" s="146">
        <v>3114</v>
      </c>
      <c r="J254" s="206"/>
      <c r="K254" s="206"/>
      <c r="L254" s="206"/>
      <c r="M254" s="206"/>
      <c r="N254" s="206"/>
      <c r="O254" s="206"/>
      <c r="P254" s="206"/>
      <c r="Q254" s="206"/>
      <c r="R254" s="206"/>
      <c r="S254" s="206"/>
    </row>
    <row r="255" spans="1:19" x14ac:dyDescent="0.3">
      <c r="A255" s="142">
        <v>13801</v>
      </c>
      <c r="B255" s="142" t="s">
        <v>3</v>
      </c>
      <c r="C255" s="143">
        <v>13900</v>
      </c>
      <c r="D255" s="146">
        <v>1279</v>
      </c>
      <c r="E255" s="146">
        <v>2061</v>
      </c>
      <c r="F255" s="146">
        <v>2344</v>
      </c>
      <c r="G255" s="146">
        <v>2613</v>
      </c>
      <c r="H255" s="146">
        <v>2875</v>
      </c>
      <c r="I255" s="146">
        <v>3127</v>
      </c>
      <c r="J255" s="206"/>
      <c r="K255" s="206"/>
      <c r="L255" s="206"/>
      <c r="M255" s="206"/>
      <c r="N255" s="206"/>
      <c r="O255" s="206"/>
      <c r="P255" s="206"/>
      <c r="Q255" s="206"/>
      <c r="R255" s="206"/>
      <c r="S255" s="206"/>
    </row>
    <row r="256" spans="1:19" x14ac:dyDescent="0.3">
      <c r="A256" s="142">
        <v>13901</v>
      </c>
      <c r="B256" s="142" t="s">
        <v>3</v>
      </c>
      <c r="C256" s="143">
        <v>14000</v>
      </c>
      <c r="D256" s="146">
        <v>1284</v>
      </c>
      <c r="E256" s="146">
        <v>2069</v>
      </c>
      <c r="F256" s="146">
        <v>2354</v>
      </c>
      <c r="G256" s="146">
        <v>2624</v>
      </c>
      <c r="H256" s="146">
        <v>2887</v>
      </c>
      <c r="I256" s="146">
        <v>3141</v>
      </c>
      <c r="J256" s="206"/>
      <c r="K256" s="206"/>
      <c r="L256" s="206"/>
      <c r="M256" s="206"/>
      <c r="N256" s="206"/>
      <c r="O256" s="206"/>
      <c r="P256" s="206"/>
      <c r="Q256" s="206"/>
      <c r="R256" s="206"/>
      <c r="S256" s="206"/>
    </row>
    <row r="257" spans="1:19" x14ac:dyDescent="0.3">
      <c r="A257" s="142">
        <v>14001</v>
      </c>
      <c r="B257" s="142" t="s">
        <v>3</v>
      </c>
      <c r="C257" s="143">
        <v>14100</v>
      </c>
      <c r="D257" s="146">
        <v>1290</v>
      </c>
      <c r="E257" s="146">
        <v>2078</v>
      </c>
      <c r="F257" s="146">
        <v>2363</v>
      </c>
      <c r="G257" s="146">
        <v>2635</v>
      </c>
      <c r="H257" s="146">
        <v>2899</v>
      </c>
      <c r="I257" s="146">
        <v>3154</v>
      </c>
      <c r="J257" s="206"/>
      <c r="K257" s="206"/>
      <c r="L257" s="206"/>
      <c r="M257" s="206"/>
      <c r="N257" s="206"/>
      <c r="O257" s="206"/>
      <c r="P257" s="206"/>
      <c r="Q257" s="206"/>
      <c r="R257" s="206"/>
      <c r="S257" s="206"/>
    </row>
    <row r="258" spans="1:19" x14ac:dyDescent="0.3">
      <c r="A258" s="142">
        <v>14101</v>
      </c>
      <c r="B258" s="142" t="s">
        <v>3</v>
      </c>
      <c r="C258" s="143">
        <v>14200</v>
      </c>
      <c r="D258" s="146">
        <v>1296</v>
      </c>
      <c r="E258" s="146">
        <v>2087</v>
      </c>
      <c r="F258" s="146">
        <v>2373</v>
      </c>
      <c r="G258" s="146">
        <v>2646</v>
      </c>
      <c r="H258" s="146">
        <v>2911</v>
      </c>
      <c r="I258" s="146">
        <v>3167</v>
      </c>
      <c r="J258" s="206"/>
      <c r="K258" s="206"/>
      <c r="L258" s="206"/>
      <c r="M258" s="206"/>
      <c r="N258" s="206"/>
      <c r="O258" s="206"/>
      <c r="P258" s="206"/>
      <c r="Q258" s="206"/>
      <c r="R258" s="206"/>
      <c r="S258" s="206"/>
    </row>
    <row r="259" spans="1:19" x14ac:dyDescent="0.3">
      <c r="A259" s="142">
        <v>14201</v>
      </c>
      <c r="B259" s="142" t="s">
        <v>3</v>
      </c>
      <c r="C259" s="143">
        <v>14300</v>
      </c>
      <c r="D259" s="146">
        <v>1301</v>
      </c>
      <c r="E259" s="146">
        <v>2095</v>
      </c>
      <c r="F259" s="146">
        <v>2383</v>
      </c>
      <c r="G259" s="146">
        <v>2657</v>
      </c>
      <c r="H259" s="146">
        <v>2923</v>
      </c>
      <c r="I259" s="146">
        <v>3180</v>
      </c>
      <c r="J259" s="206"/>
      <c r="K259" s="206"/>
      <c r="L259" s="206"/>
      <c r="M259" s="206"/>
      <c r="N259" s="206"/>
      <c r="O259" s="206"/>
      <c r="P259" s="206"/>
      <c r="Q259" s="206"/>
      <c r="R259" s="206"/>
      <c r="S259" s="206"/>
    </row>
    <row r="260" spans="1:19" x14ac:dyDescent="0.3">
      <c r="A260" s="142">
        <v>14301</v>
      </c>
      <c r="B260" s="142" t="s">
        <v>3</v>
      </c>
      <c r="C260" s="143">
        <v>14400</v>
      </c>
      <c r="D260" s="146">
        <v>1306</v>
      </c>
      <c r="E260" s="146">
        <v>2104</v>
      </c>
      <c r="F260" s="146">
        <v>2393</v>
      </c>
      <c r="G260" s="146">
        <v>2668</v>
      </c>
      <c r="H260" s="146">
        <v>2935</v>
      </c>
      <c r="I260" s="146">
        <v>3193</v>
      </c>
      <c r="J260" s="206"/>
      <c r="K260" s="206"/>
      <c r="L260" s="206"/>
      <c r="M260" s="206"/>
      <c r="N260" s="206"/>
      <c r="O260" s="206"/>
      <c r="P260" s="206"/>
      <c r="Q260" s="206"/>
      <c r="R260" s="206"/>
      <c r="S260" s="206"/>
    </row>
    <row r="261" spans="1:19" x14ac:dyDescent="0.3">
      <c r="A261" s="142">
        <v>14401</v>
      </c>
      <c r="B261" s="142" t="s">
        <v>3</v>
      </c>
      <c r="C261" s="143">
        <v>14500</v>
      </c>
      <c r="D261" s="146">
        <v>1312</v>
      </c>
      <c r="E261" s="146">
        <v>2112</v>
      </c>
      <c r="F261" s="146">
        <v>2403</v>
      </c>
      <c r="G261" s="146">
        <v>2679</v>
      </c>
      <c r="H261" s="146">
        <v>2947</v>
      </c>
      <c r="I261" s="146">
        <v>3206</v>
      </c>
      <c r="J261" s="206"/>
      <c r="K261" s="206"/>
      <c r="L261" s="206"/>
      <c r="M261" s="206"/>
      <c r="N261" s="206"/>
      <c r="O261" s="206"/>
      <c r="P261" s="206"/>
      <c r="Q261" s="206"/>
      <c r="R261" s="206"/>
      <c r="S261" s="206"/>
    </row>
    <row r="262" spans="1:19" x14ac:dyDescent="0.3">
      <c r="A262" s="142">
        <v>14501</v>
      </c>
      <c r="B262" s="142" t="s">
        <v>3</v>
      </c>
      <c r="C262" s="143">
        <v>14600</v>
      </c>
      <c r="D262" s="146">
        <v>1317</v>
      </c>
      <c r="E262" s="146">
        <v>2121</v>
      </c>
      <c r="F262" s="146">
        <v>2413</v>
      </c>
      <c r="G262" s="146">
        <v>2690</v>
      </c>
      <c r="H262" s="146">
        <v>2959</v>
      </c>
      <c r="I262" s="146">
        <v>3220</v>
      </c>
      <c r="J262" s="206"/>
      <c r="K262" s="206"/>
      <c r="L262" s="206"/>
      <c r="M262" s="206"/>
      <c r="N262" s="206"/>
      <c r="O262" s="206"/>
      <c r="P262" s="206"/>
      <c r="Q262" s="206"/>
      <c r="R262" s="206"/>
      <c r="S262" s="206"/>
    </row>
    <row r="263" spans="1:19" x14ac:dyDescent="0.3">
      <c r="A263" s="142">
        <v>14601</v>
      </c>
      <c r="B263" s="142" t="s">
        <v>3</v>
      </c>
      <c r="C263" s="143">
        <v>14700</v>
      </c>
      <c r="D263" s="146">
        <v>1323</v>
      </c>
      <c r="E263" s="146">
        <v>2129</v>
      </c>
      <c r="F263" s="146">
        <v>2423</v>
      </c>
      <c r="G263" s="146">
        <v>2701</v>
      </c>
      <c r="H263" s="146">
        <v>2971</v>
      </c>
      <c r="I263" s="146">
        <v>3233</v>
      </c>
      <c r="J263" s="206"/>
      <c r="K263" s="206"/>
      <c r="L263" s="206"/>
      <c r="M263" s="206"/>
      <c r="N263" s="206"/>
      <c r="O263" s="206"/>
      <c r="P263" s="206"/>
      <c r="Q263" s="206"/>
      <c r="R263" s="206"/>
      <c r="S263" s="206"/>
    </row>
    <row r="264" spans="1:19" x14ac:dyDescent="0.3">
      <c r="A264" s="142">
        <v>14701</v>
      </c>
      <c r="B264" s="142" t="s">
        <v>3</v>
      </c>
      <c r="C264" s="143">
        <v>14800</v>
      </c>
      <c r="D264" s="146">
        <v>1329</v>
      </c>
      <c r="E264" s="146">
        <v>2138</v>
      </c>
      <c r="F264" s="146">
        <v>2432</v>
      </c>
      <c r="G264" s="146">
        <v>2712</v>
      </c>
      <c r="H264" s="146">
        <v>2983</v>
      </c>
      <c r="I264" s="146">
        <v>3246</v>
      </c>
      <c r="J264" s="206"/>
      <c r="K264" s="206"/>
      <c r="L264" s="206"/>
      <c r="M264" s="206"/>
      <c r="N264" s="206"/>
      <c r="O264" s="206"/>
      <c r="P264" s="206"/>
      <c r="Q264" s="206"/>
      <c r="R264" s="206"/>
      <c r="S264" s="206"/>
    </row>
    <row r="265" spans="1:19" x14ac:dyDescent="0.3">
      <c r="A265" s="142">
        <v>14801</v>
      </c>
      <c r="B265" s="142" t="s">
        <v>3</v>
      </c>
      <c r="C265" s="143">
        <v>14900</v>
      </c>
      <c r="D265" s="146">
        <v>1334</v>
      </c>
      <c r="E265" s="146">
        <v>2146</v>
      </c>
      <c r="F265" s="146">
        <v>2442</v>
      </c>
      <c r="G265" s="146">
        <v>2723</v>
      </c>
      <c r="H265" s="146">
        <v>2995</v>
      </c>
      <c r="I265" s="146">
        <v>3259</v>
      </c>
      <c r="J265" s="206"/>
      <c r="K265" s="206"/>
      <c r="L265" s="206"/>
      <c r="M265" s="206"/>
      <c r="N265" s="206"/>
      <c r="O265" s="206"/>
      <c r="P265" s="206"/>
      <c r="Q265" s="206"/>
      <c r="R265" s="206"/>
      <c r="S265" s="206"/>
    </row>
    <row r="266" spans="1:19" x14ac:dyDescent="0.3">
      <c r="A266" s="142">
        <v>14901</v>
      </c>
      <c r="B266" s="142" t="s">
        <v>3</v>
      </c>
      <c r="C266" s="143">
        <v>15000</v>
      </c>
      <c r="D266" s="146">
        <v>1340</v>
      </c>
      <c r="E266" s="146">
        <v>2155</v>
      </c>
      <c r="F266" s="146">
        <v>2452</v>
      </c>
      <c r="G266" s="146">
        <v>2734</v>
      </c>
      <c r="H266" s="146">
        <v>3008</v>
      </c>
      <c r="I266" s="146">
        <v>3272</v>
      </c>
      <c r="J266" s="206"/>
      <c r="K266" s="206"/>
      <c r="L266" s="206"/>
      <c r="M266" s="206"/>
      <c r="N266" s="206"/>
      <c r="O266" s="206"/>
      <c r="P266" s="206"/>
      <c r="Q266" s="206"/>
      <c r="R266" s="206"/>
      <c r="S266" s="206"/>
    </row>
    <row r="267" spans="1:19" x14ac:dyDescent="0.3">
      <c r="A267" s="142">
        <v>15001</v>
      </c>
      <c r="B267" s="142" t="s">
        <v>3</v>
      </c>
      <c r="C267" s="143">
        <v>15100</v>
      </c>
      <c r="D267" s="146">
        <v>1345</v>
      </c>
      <c r="E267" s="146">
        <v>2163</v>
      </c>
      <c r="F267" s="146">
        <v>2461</v>
      </c>
      <c r="G267" s="146">
        <v>2744</v>
      </c>
      <c r="H267" s="146">
        <v>3018</v>
      </c>
      <c r="I267" s="146">
        <v>3284</v>
      </c>
      <c r="J267" s="206"/>
      <c r="K267" s="206"/>
      <c r="L267" s="206"/>
      <c r="M267" s="206"/>
      <c r="N267" s="206"/>
      <c r="O267" s="206"/>
      <c r="P267" s="206"/>
      <c r="Q267" s="206"/>
      <c r="R267" s="206"/>
      <c r="S267" s="206"/>
    </row>
    <row r="268" spans="1:19" x14ac:dyDescent="0.3">
      <c r="A268" s="142">
        <v>15101</v>
      </c>
      <c r="B268" s="142" t="s">
        <v>3</v>
      </c>
      <c r="C268" s="143">
        <v>15200</v>
      </c>
      <c r="D268" s="146">
        <v>1351</v>
      </c>
      <c r="E268" s="146">
        <v>2170</v>
      </c>
      <c r="F268" s="146">
        <v>2469</v>
      </c>
      <c r="G268" s="146">
        <v>2752</v>
      </c>
      <c r="H268" s="146">
        <v>3028</v>
      </c>
      <c r="I268" s="146">
        <v>3294</v>
      </c>
      <c r="J268" s="206"/>
      <c r="K268" s="206"/>
      <c r="L268" s="206"/>
      <c r="M268" s="206"/>
      <c r="N268" s="206"/>
      <c r="O268" s="206"/>
      <c r="P268" s="206"/>
      <c r="Q268" s="206"/>
      <c r="R268" s="206"/>
      <c r="S268" s="206"/>
    </row>
    <row r="269" spans="1:19" x14ac:dyDescent="0.3">
      <c r="A269" s="142">
        <v>15201</v>
      </c>
      <c r="B269" s="142" t="s">
        <v>3</v>
      </c>
      <c r="C269" s="143">
        <v>15300</v>
      </c>
      <c r="D269" s="146">
        <v>1357</v>
      </c>
      <c r="E269" s="146">
        <v>2177</v>
      </c>
      <c r="F269" s="146">
        <v>2476</v>
      </c>
      <c r="G269" s="146">
        <v>2761</v>
      </c>
      <c r="H269" s="146">
        <v>3037</v>
      </c>
      <c r="I269" s="146">
        <v>3304</v>
      </c>
      <c r="J269" s="206"/>
      <c r="K269" s="206"/>
      <c r="L269" s="206"/>
      <c r="M269" s="206"/>
      <c r="N269" s="206"/>
      <c r="O269" s="206"/>
      <c r="P269" s="206"/>
      <c r="Q269" s="206"/>
      <c r="R269" s="206"/>
      <c r="S269" s="206"/>
    </row>
    <row r="270" spans="1:19" x14ac:dyDescent="0.3">
      <c r="A270" s="142">
        <v>15301</v>
      </c>
      <c r="B270" s="142" t="s">
        <v>3</v>
      </c>
      <c r="C270" s="143">
        <v>15400</v>
      </c>
      <c r="D270" s="146">
        <v>1362</v>
      </c>
      <c r="E270" s="146">
        <v>2184</v>
      </c>
      <c r="F270" s="146">
        <v>2484</v>
      </c>
      <c r="G270" s="146">
        <v>2769</v>
      </c>
      <c r="H270" s="146">
        <v>3046</v>
      </c>
      <c r="I270" s="146">
        <v>3314</v>
      </c>
      <c r="J270" s="206"/>
      <c r="K270" s="206"/>
      <c r="L270" s="206"/>
      <c r="M270" s="206"/>
      <c r="N270" s="206"/>
      <c r="O270" s="206"/>
      <c r="P270" s="206"/>
      <c r="Q270" s="206"/>
      <c r="R270" s="206"/>
      <c r="S270" s="206"/>
    </row>
    <row r="271" spans="1:19" x14ac:dyDescent="0.3">
      <c r="A271" s="142">
        <v>15401</v>
      </c>
      <c r="B271" s="142" t="s">
        <v>3</v>
      </c>
      <c r="C271" s="143">
        <v>15500</v>
      </c>
      <c r="D271" s="146">
        <v>1368</v>
      </c>
      <c r="E271" s="146">
        <v>2191</v>
      </c>
      <c r="F271" s="146">
        <v>2491</v>
      </c>
      <c r="G271" s="146">
        <v>2778</v>
      </c>
      <c r="H271" s="146">
        <v>3056</v>
      </c>
      <c r="I271" s="146">
        <v>3325</v>
      </c>
      <c r="J271" s="206"/>
      <c r="K271" s="206"/>
      <c r="L271" s="206"/>
      <c r="M271" s="206"/>
      <c r="N271" s="206"/>
      <c r="O271" s="206"/>
      <c r="P271" s="206"/>
      <c r="Q271" s="206"/>
      <c r="R271" s="206"/>
      <c r="S271" s="206"/>
    </row>
    <row r="272" spans="1:19" x14ac:dyDescent="0.3">
      <c r="A272" s="142">
        <v>15501</v>
      </c>
      <c r="B272" s="142" t="s">
        <v>3</v>
      </c>
      <c r="C272" s="143">
        <v>15600</v>
      </c>
      <c r="D272" s="146">
        <v>1373</v>
      </c>
      <c r="E272" s="146">
        <v>2198</v>
      </c>
      <c r="F272" s="146">
        <v>2499</v>
      </c>
      <c r="G272" s="146">
        <v>2786</v>
      </c>
      <c r="H272" s="146">
        <v>3065</v>
      </c>
      <c r="I272" s="146">
        <v>3335</v>
      </c>
      <c r="J272" s="206"/>
      <c r="K272" s="206"/>
      <c r="L272" s="206"/>
      <c r="M272" s="206"/>
      <c r="N272" s="206"/>
      <c r="O272" s="206"/>
      <c r="P272" s="206"/>
      <c r="Q272" s="206"/>
      <c r="R272" s="206"/>
      <c r="S272" s="206"/>
    </row>
    <row r="273" spans="1:19" x14ac:dyDescent="0.3">
      <c r="A273" s="142">
        <v>15601</v>
      </c>
      <c r="B273" s="142" t="s">
        <v>3</v>
      </c>
      <c r="C273" s="143">
        <v>15700</v>
      </c>
      <c r="D273" s="146">
        <v>1379</v>
      </c>
      <c r="E273" s="146">
        <v>2205</v>
      </c>
      <c r="F273" s="146">
        <v>2507</v>
      </c>
      <c r="G273" s="146">
        <v>2795</v>
      </c>
      <c r="H273" s="146">
        <v>3074</v>
      </c>
      <c r="I273" s="146">
        <v>3345</v>
      </c>
      <c r="J273" s="206"/>
      <c r="K273" s="206"/>
      <c r="L273" s="206"/>
      <c r="M273" s="206"/>
      <c r="N273" s="206"/>
      <c r="O273" s="206"/>
      <c r="P273" s="206"/>
      <c r="Q273" s="206"/>
      <c r="R273" s="206"/>
      <c r="S273" s="206"/>
    </row>
    <row r="274" spans="1:19" x14ac:dyDescent="0.3">
      <c r="A274" s="142">
        <v>15701</v>
      </c>
      <c r="B274" s="142" t="s">
        <v>3</v>
      </c>
      <c r="C274" s="143">
        <v>15800</v>
      </c>
      <c r="D274" s="146">
        <v>1384</v>
      </c>
      <c r="E274" s="146">
        <v>2211</v>
      </c>
      <c r="F274" s="146">
        <v>2514</v>
      </c>
      <c r="G274" s="146">
        <v>2803</v>
      </c>
      <c r="H274" s="146">
        <v>3084</v>
      </c>
      <c r="I274" s="146">
        <v>3355</v>
      </c>
      <c r="J274" s="206"/>
      <c r="K274" s="206"/>
      <c r="L274" s="206"/>
      <c r="M274" s="206"/>
      <c r="N274" s="206"/>
      <c r="O274" s="206"/>
      <c r="P274" s="206"/>
      <c r="Q274" s="206"/>
      <c r="R274" s="206"/>
      <c r="S274" s="206"/>
    </row>
    <row r="275" spans="1:19" x14ac:dyDescent="0.3">
      <c r="A275" s="142">
        <v>15801</v>
      </c>
      <c r="B275" s="142" t="s">
        <v>3</v>
      </c>
      <c r="C275" s="143">
        <v>15900</v>
      </c>
      <c r="D275" s="146">
        <v>1390</v>
      </c>
      <c r="E275" s="146">
        <v>2218</v>
      </c>
      <c r="F275" s="146">
        <v>2522</v>
      </c>
      <c r="G275" s="146">
        <v>2812</v>
      </c>
      <c r="H275" s="146">
        <v>3093</v>
      </c>
      <c r="I275" s="146">
        <v>3365</v>
      </c>
      <c r="J275" s="206"/>
      <c r="K275" s="206"/>
      <c r="L275" s="206"/>
      <c r="M275" s="206"/>
      <c r="N275" s="206"/>
      <c r="O275" s="206"/>
      <c r="P275" s="206"/>
      <c r="Q275" s="206"/>
      <c r="R275" s="206"/>
      <c r="S275" s="206"/>
    </row>
    <row r="276" spans="1:19" x14ac:dyDescent="0.3">
      <c r="A276" s="142">
        <v>15901</v>
      </c>
      <c r="B276" s="142" t="s">
        <v>3</v>
      </c>
      <c r="C276" s="143">
        <v>16000</v>
      </c>
      <c r="D276" s="146">
        <v>1395</v>
      </c>
      <c r="E276" s="146">
        <v>2225</v>
      </c>
      <c r="F276" s="146">
        <v>2529</v>
      </c>
      <c r="G276" s="146">
        <v>2820</v>
      </c>
      <c r="H276" s="146">
        <v>3102</v>
      </c>
      <c r="I276" s="146">
        <v>3375</v>
      </c>
      <c r="J276" s="206"/>
      <c r="K276" s="206"/>
      <c r="L276" s="206"/>
      <c r="M276" s="206"/>
      <c r="N276" s="206"/>
      <c r="O276" s="206"/>
      <c r="P276" s="206"/>
      <c r="Q276" s="206"/>
      <c r="R276" s="206"/>
      <c r="S276" s="206"/>
    </row>
    <row r="277" spans="1:19" x14ac:dyDescent="0.3">
      <c r="A277" s="142">
        <v>16001</v>
      </c>
      <c r="B277" s="142" t="s">
        <v>3</v>
      </c>
      <c r="C277" s="143">
        <v>16100</v>
      </c>
      <c r="D277" s="146">
        <v>1401</v>
      </c>
      <c r="E277" s="146">
        <v>2232</v>
      </c>
      <c r="F277" s="146">
        <v>2537</v>
      </c>
      <c r="G277" s="146">
        <v>2829</v>
      </c>
      <c r="H277" s="146">
        <v>3112</v>
      </c>
      <c r="I277" s="146">
        <v>3385</v>
      </c>
      <c r="J277" s="206"/>
      <c r="K277" s="206"/>
      <c r="L277" s="206"/>
      <c r="M277" s="206"/>
      <c r="N277" s="206"/>
      <c r="O277" s="206"/>
      <c r="P277" s="206"/>
      <c r="Q277" s="206"/>
      <c r="R277" s="206"/>
      <c r="S277" s="206"/>
    </row>
    <row r="278" spans="1:19" x14ac:dyDescent="0.3">
      <c r="A278" s="142">
        <v>16101</v>
      </c>
      <c r="B278" s="142" t="s">
        <v>3</v>
      </c>
      <c r="C278" s="143">
        <v>16200</v>
      </c>
      <c r="D278" s="146">
        <v>1407</v>
      </c>
      <c r="E278" s="146">
        <v>2239</v>
      </c>
      <c r="F278" s="146">
        <v>2545</v>
      </c>
      <c r="G278" s="146">
        <v>2837</v>
      </c>
      <c r="H278" s="146">
        <v>3121</v>
      </c>
      <c r="I278" s="146">
        <v>3396</v>
      </c>
      <c r="J278" s="206"/>
      <c r="K278" s="206"/>
      <c r="L278" s="206"/>
      <c r="M278" s="206"/>
      <c r="N278" s="206"/>
      <c r="O278" s="206"/>
      <c r="P278" s="206"/>
      <c r="Q278" s="206"/>
      <c r="R278" s="206"/>
      <c r="S278" s="206"/>
    </row>
    <row r="279" spans="1:19" x14ac:dyDescent="0.3">
      <c r="A279" s="142">
        <v>16201</v>
      </c>
      <c r="B279" s="142" t="s">
        <v>3</v>
      </c>
      <c r="C279" s="143">
        <v>16300</v>
      </c>
      <c r="D279" s="146">
        <v>1412</v>
      </c>
      <c r="E279" s="146">
        <v>2246</v>
      </c>
      <c r="F279" s="146">
        <v>2552</v>
      </c>
      <c r="G279" s="146">
        <v>2846</v>
      </c>
      <c r="H279" s="146">
        <v>3130</v>
      </c>
      <c r="I279" s="146">
        <v>3406</v>
      </c>
      <c r="J279" s="206"/>
      <c r="K279" s="206"/>
      <c r="L279" s="206"/>
      <c r="M279" s="206"/>
      <c r="N279" s="206"/>
      <c r="O279" s="206"/>
      <c r="P279" s="206"/>
      <c r="Q279" s="206"/>
      <c r="R279" s="206"/>
      <c r="S279" s="206"/>
    </row>
    <row r="280" spans="1:19" x14ac:dyDescent="0.3">
      <c r="A280" s="142">
        <v>16301</v>
      </c>
      <c r="B280" s="142" t="s">
        <v>3</v>
      </c>
      <c r="C280" s="143">
        <v>16400</v>
      </c>
      <c r="D280" s="146">
        <v>1418</v>
      </c>
      <c r="E280" s="146">
        <v>2253</v>
      </c>
      <c r="F280" s="146">
        <v>2560</v>
      </c>
      <c r="G280" s="146">
        <v>2854</v>
      </c>
      <c r="H280" s="146">
        <v>3140</v>
      </c>
      <c r="I280" s="146">
        <v>3416</v>
      </c>
      <c r="J280" s="206"/>
      <c r="K280" s="206"/>
      <c r="L280" s="206"/>
      <c r="M280" s="206"/>
      <c r="N280" s="206"/>
      <c r="O280" s="206"/>
      <c r="P280" s="206"/>
      <c r="Q280" s="206"/>
      <c r="R280" s="206"/>
      <c r="S280" s="206"/>
    </row>
    <row r="281" spans="1:19" x14ac:dyDescent="0.3">
      <c r="A281" s="142">
        <v>16401</v>
      </c>
      <c r="B281" s="142" t="s">
        <v>3</v>
      </c>
      <c r="C281" s="143">
        <v>16500</v>
      </c>
      <c r="D281" s="146">
        <v>1423</v>
      </c>
      <c r="E281" s="146">
        <v>2260</v>
      </c>
      <c r="F281" s="146">
        <v>2567</v>
      </c>
      <c r="G281" s="146">
        <v>2863</v>
      </c>
      <c r="H281" s="146">
        <v>3149</v>
      </c>
      <c r="I281" s="146">
        <v>3426</v>
      </c>
      <c r="J281" s="206"/>
      <c r="K281" s="206"/>
      <c r="L281" s="206"/>
      <c r="M281" s="206"/>
      <c r="N281" s="206"/>
      <c r="O281" s="206"/>
      <c r="P281" s="206"/>
      <c r="Q281" s="206"/>
      <c r="R281" s="206"/>
      <c r="S281" s="206"/>
    </row>
    <row r="282" spans="1:19" x14ac:dyDescent="0.3">
      <c r="A282" s="142">
        <v>16501</v>
      </c>
      <c r="B282" s="142" t="s">
        <v>3</v>
      </c>
      <c r="C282" s="143">
        <v>16600</v>
      </c>
      <c r="D282" s="146">
        <v>1429</v>
      </c>
      <c r="E282" s="146">
        <v>2267</v>
      </c>
      <c r="F282" s="146">
        <v>2575</v>
      </c>
      <c r="G282" s="146">
        <v>2871</v>
      </c>
      <c r="H282" s="146">
        <v>3158</v>
      </c>
      <c r="I282" s="146">
        <v>3436</v>
      </c>
      <c r="J282" s="206"/>
      <c r="K282" s="206"/>
      <c r="L282" s="206"/>
      <c r="M282" s="206"/>
      <c r="N282" s="206"/>
      <c r="O282" s="206"/>
      <c r="P282" s="206"/>
      <c r="Q282" s="206"/>
      <c r="R282" s="206"/>
      <c r="S282" s="206"/>
    </row>
    <row r="283" spans="1:19" x14ac:dyDescent="0.3">
      <c r="A283" s="142">
        <v>16601</v>
      </c>
      <c r="B283" s="142" t="s">
        <v>3</v>
      </c>
      <c r="C283" s="143">
        <v>16700</v>
      </c>
      <c r="D283" s="146">
        <v>1434</v>
      </c>
      <c r="E283" s="146">
        <v>2274</v>
      </c>
      <c r="F283" s="146">
        <v>2583</v>
      </c>
      <c r="G283" s="146">
        <v>2880</v>
      </c>
      <c r="H283" s="146">
        <v>3168</v>
      </c>
      <c r="I283" s="146">
        <v>3446</v>
      </c>
      <c r="J283" s="206"/>
      <c r="K283" s="206"/>
      <c r="L283" s="206"/>
      <c r="M283" s="206"/>
      <c r="N283" s="206"/>
      <c r="O283" s="206"/>
      <c r="P283" s="206"/>
      <c r="Q283" s="206"/>
      <c r="R283" s="206"/>
      <c r="S283" s="206"/>
    </row>
    <row r="284" spans="1:19" x14ac:dyDescent="0.3">
      <c r="A284" s="142">
        <v>16701</v>
      </c>
      <c r="B284" s="142" t="s">
        <v>3</v>
      </c>
      <c r="C284" s="143">
        <v>16800</v>
      </c>
      <c r="D284" s="146">
        <v>1440</v>
      </c>
      <c r="E284" s="146">
        <v>2281</v>
      </c>
      <c r="F284" s="146">
        <v>2590</v>
      </c>
      <c r="G284" s="146">
        <v>2888</v>
      </c>
      <c r="H284" s="146">
        <v>3177</v>
      </c>
      <c r="I284" s="146">
        <v>3457</v>
      </c>
      <c r="J284" s="206"/>
      <c r="K284" s="206"/>
      <c r="L284" s="206"/>
      <c r="M284" s="206"/>
      <c r="N284" s="206"/>
      <c r="O284" s="206"/>
      <c r="P284" s="206"/>
      <c r="Q284" s="206"/>
      <c r="R284" s="206"/>
      <c r="S284" s="206"/>
    </row>
    <row r="285" spans="1:19" x14ac:dyDescent="0.3">
      <c r="A285" s="142">
        <v>16801</v>
      </c>
      <c r="B285" s="142" t="s">
        <v>3</v>
      </c>
      <c r="C285" s="143">
        <v>16900</v>
      </c>
      <c r="D285" s="146">
        <v>1445</v>
      </c>
      <c r="E285" s="146">
        <v>2288</v>
      </c>
      <c r="F285" s="146">
        <v>2598</v>
      </c>
      <c r="G285" s="146">
        <v>2897</v>
      </c>
      <c r="H285" s="146">
        <v>3186</v>
      </c>
      <c r="I285" s="146">
        <v>3467</v>
      </c>
      <c r="J285" s="206"/>
      <c r="K285" s="206"/>
      <c r="L285" s="206"/>
      <c r="M285" s="206"/>
      <c r="N285" s="206"/>
      <c r="O285" s="206"/>
      <c r="P285" s="206"/>
      <c r="Q285" s="206"/>
      <c r="R285" s="206"/>
      <c r="S285" s="206"/>
    </row>
    <row r="286" spans="1:19" x14ac:dyDescent="0.3">
      <c r="A286" s="142">
        <v>16901</v>
      </c>
      <c r="B286" s="142" t="s">
        <v>3</v>
      </c>
      <c r="C286" s="143">
        <v>17000</v>
      </c>
      <c r="D286" s="146">
        <v>1451</v>
      </c>
      <c r="E286" s="146">
        <v>2295</v>
      </c>
      <c r="F286" s="146">
        <v>2605</v>
      </c>
      <c r="G286" s="146">
        <v>2905</v>
      </c>
      <c r="H286" s="146">
        <v>3196</v>
      </c>
      <c r="I286" s="146">
        <v>3477</v>
      </c>
      <c r="J286" s="206"/>
      <c r="K286" s="206"/>
      <c r="L286" s="206"/>
      <c r="M286" s="206"/>
      <c r="N286" s="206"/>
      <c r="O286" s="206"/>
      <c r="P286" s="206"/>
      <c r="Q286" s="206"/>
      <c r="R286" s="206"/>
      <c r="S286" s="206"/>
    </row>
    <row r="287" spans="1:19" x14ac:dyDescent="0.3">
      <c r="A287" s="142">
        <v>17001</v>
      </c>
      <c r="B287" s="142" t="s">
        <v>3</v>
      </c>
      <c r="C287" s="143">
        <v>17100</v>
      </c>
      <c r="D287" s="146">
        <v>1456</v>
      </c>
      <c r="E287" s="146">
        <v>2302</v>
      </c>
      <c r="F287" s="146">
        <v>2613</v>
      </c>
      <c r="G287" s="146">
        <v>2914</v>
      </c>
      <c r="H287" s="146">
        <v>3205</v>
      </c>
      <c r="I287" s="146">
        <v>3487</v>
      </c>
      <c r="J287" s="206"/>
      <c r="K287" s="206"/>
      <c r="L287" s="206"/>
      <c r="M287" s="206"/>
      <c r="N287" s="206"/>
      <c r="O287" s="206"/>
      <c r="P287" s="206"/>
      <c r="Q287" s="206"/>
      <c r="R287" s="206"/>
      <c r="S287" s="206"/>
    </row>
    <row r="288" spans="1:19" x14ac:dyDescent="0.3">
      <c r="A288" s="142">
        <v>17101</v>
      </c>
      <c r="B288" s="142" t="s">
        <v>3</v>
      </c>
      <c r="C288" s="143">
        <v>17200</v>
      </c>
      <c r="D288" s="146">
        <v>1462</v>
      </c>
      <c r="E288" s="146">
        <v>2309</v>
      </c>
      <c r="F288" s="146">
        <v>2621</v>
      </c>
      <c r="G288" s="146">
        <v>2922</v>
      </c>
      <c r="H288" s="146">
        <v>3214</v>
      </c>
      <c r="I288" s="146">
        <v>3497</v>
      </c>
      <c r="J288" s="206"/>
      <c r="K288" s="206"/>
      <c r="L288" s="206"/>
      <c r="M288" s="206"/>
      <c r="N288" s="206"/>
      <c r="O288" s="206"/>
      <c r="P288" s="206"/>
      <c r="Q288" s="206"/>
      <c r="R288" s="206"/>
      <c r="S288" s="206"/>
    </row>
    <row r="289" spans="1:19" x14ac:dyDescent="0.3">
      <c r="A289" s="142">
        <v>17201</v>
      </c>
      <c r="B289" s="142" t="s">
        <v>3</v>
      </c>
      <c r="C289" s="143">
        <v>17300</v>
      </c>
      <c r="D289" s="146">
        <v>1467</v>
      </c>
      <c r="E289" s="146">
        <v>2316</v>
      </c>
      <c r="F289" s="146">
        <v>2628</v>
      </c>
      <c r="G289" s="146">
        <v>2931</v>
      </c>
      <c r="H289" s="146">
        <v>3224</v>
      </c>
      <c r="I289" s="146">
        <v>3507</v>
      </c>
      <c r="J289" s="206"/>
      <c r="K289" s="206"/>
      <c r="L289" s="206"/>
      <c r="M289" s="206"/>
      <c r="N289" s="206"/>
      <c r="O289" s="206"/>
      <c r="P289" s="206"/>
      <c r="Q289" s="206"/>
      <c r="R289" s="206"/>
      <c r="S289" s="206"/>
    </row>
    <row r="290" spans="1:19" x14ac:dyDescent="0.3">
      <c r="A290" s="142">
        <v>17301</v>
      </c>
      <c r="B290" s="142" t="s">
        <v>3</v>
      </c>
      <c r="C290" s="143">
        <v>17400</v>
      </c>
      <c r="D290" s="146">
        <v>1473</v>
      </c>
      <c r="E290" s="146">
        <v>2323</v>
      </c>
      <c r="F290" s="146">
        <v>2636</v>
      </c>
      <c r="G290" s="146">
        <v>2939</v>
      </c>
      <c r="H290" s="146">
        <v>3233</v>
      </c>
      <c r="I290" s="146">
        <v>3517</v>
      </c>
      <c r="J290" s="206"/>
      <c r="K290" s="206"/>
      <c r="L290" s="206"/>
      <c r="M290" s="206"/>
      <c r="N290" s="206"/>
      <c r="O290" s="206"/>
      <c r="P290" s="206"/>
      <c r="Q290" s="206"/>
      <c r="R290" s="206"/>
      <c r="S290" s="206"/>
    </row>
    <row r="291" spans="1:19" x14ac:dyDescent="0.3">
      <c r="A291" s="142">
        <v>17401</v>
      </c>
      <c r="B291" s="142" t="s">
        <v>3</v>
      </c>
      <c r="C291" s="143">
        <v>17500</v>
      </c>
      <c r="D291" s="146">
        <v>1478</v>
      </c>
      <c r="E291" s="146">
        <v>2330</v>
      </c>
      <c r="F291" s="146">
        <v>2643</v>
      </c>
      <c r="G291" s="146">
        <v>2947</v>
      </c>
      <c r="H291" s="146">
        <v>3242</v>
      </c>
      <c r="I291" s="146">
        <v>3528</v>
      </c>
      <c r="J291" s="206"/>
      <c r="K291" s="206"/>
      <c r="L291" s="206"/>
      <c r="M291" s="206"/>
      <c r="N291" s="206"/>
      <c r="O291" s="206"/>
      <c r="P291" s="206"/>
      <c r="Q291" s="206"/>
      <c r="R291" s="206"/>
      <c r="S291" s="206"/>
    </row>
    <row r="292" spans="1:19" x14ac:dyDescent="0.3">
      <c r="A292" s="142">
        <v>17501</v>
      </c>
      <c r="B292" s="142" t="s">
        <v>3</v>
      </c>
      <c r="C292" s="143">
        <v>17600</v>
      </c>
      <c r="D292" s="146">
        <v>1483</v>
      </c>
      <c r="E292" s="146">
        <v>2337</v>
      </c>
      <c r="F292" s="146">
        <v>2651</v>
      </c>
      <c r="G292" s="146">
        <v>2956</v>
      </c>
      <c r="H292" s="146">
        <v>3252</v>
      </c>
      <c r="I292" s="146">
        <v>3538</v>
      </c>
      <c r="J292" s="206"/>
      <c r="K292" s="206"/>
      <c r="L292" s="206"/>
      <c r="M292" s="206"/>
      <c r="N292" s="206"/>
      <c r="O292" s="206"/>
      <c r="P292" s="206"/>
      <c r="Q292" s="206"/>
      <c r="R292" s="206"/>
      <c r="S292" s="206"/>
    </row>
    <row r="293" spans="1:19" x14ac:dyDescent="0.3">
      <c r="A293" s="142">
        <v>17601</v>
      </c>
      <c r="B293" s="142" t="s">
        <v>3</v>
      </c>
      <c r="C293" s="143">
        <v>17700</v>
      </c>
      <c r="D293" s="146">
        <v>1489</v>
      </c>
      <c r="E293" s="146">
        <v>2344</v>
      </c>
      <c r="F293" s="146">
        <v>2659</v>
      </c>
      <c r="G293" s="146">
        <v>2964</v>
      </c>
      <c r="H293" s="146">
        <v>3261</v>
      </c>
      <c r="I293" s="146">
        <v>3548</v>
      </c>
      <c r="J293" s="206"/>
      <c r="K293" s="206"/>
      <c r="L293" s="206"/>
      <c r="M293" s="206"/>
      <c r="N293" s="206"/>
      <c r="O293" s="206"/>
      <c r="P293" s="206"/>
      <c r="Q293" s="206"/>
      <c r="R293" s="206"/>
      <c r="S293" s="206"/>
    </row>
    <row r="294" spans="1:19" x14ac:dyDescent="0.3">
      <c r="A294" s="142">
        <v>17701</v>
      </c>
      <c r="B294" s="142" t="s">
        <v>3</v>
      </c>
      <c r="C294" s="143">
        <v>17800</v>
      </c>
      <c r="D294" s="146">
        <v>1494</v>
      </c>
      <c r="E294" s="146">
        <v>2351</v>
      </c>
      <c r="F294" s="146">
        <v>2666</v>
      </c>
      <c r="G294" s="146">
        <v>2973</v>
      </c>
      <c r="H294" s="146">
        <v>3270</v>
      </c>
      <c r="I294" s="146">
        <v>3558</v>
      </c>
      <c r="J294" s="206"/>
      <c r="K294" s="206"/>
      <c r="L294" s="206"/>
      <c r="M294" s="206"/>
      <c r="N294" s="206"/>
      <c r="O294" s="206"/>
      <c r="P294" s="206"/>
      <c r="Q294" s="206"/>
      <c r="R294" s="206"/>
      <c r="S294" s="206"/>
    </row>
    <row r="295" spans="1:19" x14ac:dyDescent="0.3">
      <c r="A295" s="142">
        <v>17801</v>
      </c>
      <c r="B295" s="142" t="s">
        <v>3</v>
      </c>
      <c r="C295" s="143">
        <v>17900</v>
      </c>
      <c r="D295" s="146">
        <v>1499</v>
      </c>
      <c r="E295" s="146">
        <v>2358</v>
      </c>
      <c r="F295" s="146">
        <v>2674</v>
      </c>
      <c r="G295" s="146">
        <v>2981</v>
      </c>
      <c r="H295" s="146">
        <v>3280</v>
      </c>
      <c r="I295" s="146">
        <v>3568</v>
      </c>
      <c r="J295" s="206"/>
      <c r="K295" s="206"/>
      <c r="L295" s="206"/>
      <c r="M295" s="206"/>
      <c r="N295" s="206"/>
      <c r="O295" s="206"/>
      <c r="P295" s="206"/>
      <c r="Q295" s="206"/>
      <c r="R295" s="206"/>
      <c r="S295" s="206"/>
    </row>
    <row r="296" spans="1:19" x14ac:dyDescent="0.3">
      <c r="A296" s="142">
        <v>17901</v>
      </c>
      <c r="B296" s="142" t="s">
        <v>3</v>
      </c>
      <c r="C296" s="143">
        <v>18000</v>
      </c>
      <c r="D296" s="146">
        <v>1505</v>
      </c>
      <c r="E296" s="146">
        <v>2365</v>
      </c>
      <c r="F296" s="146">
        <v>2682</v>
      </c>
      <c r="G296" s="146">
        <v>2990</v>
      </c>
      <c r="H296" s="146">
        <v>3289</v>
      </c>
      <c r="I296" s="146">
        <v>3578</v>
      </c>
      <c r="J296" s="206"/>
      <c r="K296" s="206"/>
      <c r="L296" s="206"/>
      <c r="M296" s="206"/>
      <c r="N296" s="206"/>
      <c r="O296" s="206"/>
      <c r="P296" s="206"/>
      <c r="Q296" s="206"/>
      <c r="R296" s="206"/>
      <c r="S296" s="206"/>
    </row>
    <row r="297" spans="1:19" x14ac:dyDescent="0.3">
      <c r="A297" s="142">
        <v>18001</v>
      </c>
      <c r="B297" s="142" t="s">
        <v>3</v>
      </c>
      <c r="C297" s="143">
        <v>18100</v>
      </c>
      <c r="D297" s="146">
        <v>1510</v>
      </c>
      <c r="E297" s="146">
        <v>2372</v>
      </c>
      <c r="F297" s="146">
        <v>2689</v>
      </c>
      <c r="G297" s="146">
        <v>2998</v>
      </c>
      <c r="H297" s="146">
        <v>3298</v>
      </c>
      <c r="I297" s="146">
        <v>3588</v>
      </c>
      <c r="J297" s="206"/>
      <c r="K297" s="206"/>
      <c r="L297" s="206"/>
      <c r="M297" s="206"/>
      <c r="N297" s="206"/>
      <c r="O297" s="206"/>
      <c r="P297" s="206"/>
      <c r="Q297" s="206"/>
      <c r="R297" s="206"/>
      <c r="S297" s="206"/>
    </row>
    <row r="298" spans="1:19" x14ac:dyDescent="0.3">
      <c r="A298" s="142">
        <v>18101</v>
      </c>
      <c r="B298" s="142" t="s">
        <v>3</v>
      </c>
      <c r="C298" s="143">
        <v>18200</v>
      </c>
      <c r="D298" s="146">
        <v>1516</v>
      </c>
      <c r="E298" s="146">
        <v>2379</v>
      </c>
      <c r="F298" s="146">
        <v>2697</v>
      </c>
      <c r="G298" s="146">
        <v>3007</v>
      </c>
      <c r="H298" s="146">
        <v>3308</v>
      </c>
      <c r="I298" s="146">
        <v>3599</v>
      </c>
      <c r="J298" s="206"/>
      <c r="K298" s="206"/>
      <c r="L298" s="206"/>
      <c r="M298" s="206"/>
      <c r="N298" s="206"/>
      <c r="O298" s="206"/>
      <c r="P298" s="206"/>
      <c r="Q298" s="206"/>
      <c r="R298" s="206"/>
      <c r="S298" s="206"/>
    </row>
    <row r="299" spans="1:19" x14ac:dyDescent="0.3">
      <c r="A299" s="142">
        <v>18201</v>
      </c>
      <c r="B299" s="142" t="s">
        <v>3</v>
      </c>
      <c r="C299" s="143">
        <v>18300</v>
      </c>
      <c r="D299" s="146">
        <v>1520</v>
      </c>
      <c r="E299" s="146">
        <v>2386</v>
      </c>
      <c r="F299" s="146">
        <v>2704</v>
      </c>
      <c r="G299" s="146">
        <v>3015</v>
      </c>
      <c r="H299" s="146">
        <v>3317</v>
      </c>
      <c r="I299" s="146">
        <v>3609</v>
      </c>
      <c r="J299" s="206"/>
      <c r="K299" s="206"/>
      <c r="L299" s="206"/>
      <c r="M299" s="206"/>
      <c r="N299" s="206"/>
      <c r="O299" s="206"/>
      <c r="P299" s="206"/>
      <c r="Q299" s="206"/>
      <c r="R299" s="206"/>
      <c r="S299" s="206"/>
    </row>
    <row r="300" spans="1:19" x14ac:dyDescent="0.3">
      <c r="A300" s="142">
        <v>18301</v>
      </c>
      <c r="B300" s="142" t="s">
        <v>3</v>
      </c>
      <c r="C300" s="143">
        <v>18400</v>
      </c>
      <c r="D300" s="146">
        <v>1525</v>
      </c>
      <c r="E300" s="146">
        <v>2392</v>
      </c>
      <c r="F300" s="146">
        <v>2712</v>
      </c>
      <c r="G300" s="146">
        <v>3024</v>
      </c>
      <c r="H300" s="146">
        <v>3326</v>
      </c>
      <c r="I300" s="146">
        <v>3619</v>
      </c>
      <c r="J300" s="206"/>
      <c r="K300" s="206"/>
      <c r="L300" s="206"/>
      <c r="M300" s="206"/>
      <c r="N300" s="206"/>
      <c r="O300" s="206"/>
      <c r="P300" s="206"/>
      <c r="Q300" s="206"/>
      <c r="R300" s="206"/>
      <c r="S300" s="206"/>
    </row>
    <row r="301" spans="1:19" x14ac:dyDescent="0.3">
      <c r="A301" s="142">
        <v>18401</v>
      </c>
      <c r="B301" s="142" t="s">
        <v>3</v>
      </c>
      <c r="C301" s="143">
        <v>18500</v>
      </c>
      <c r="D301" s="146">
        <v>1530</v>
      </c>
      <c r="E301" s="146">
        <v>2399</v>
      </c>
      <c r="F301" s="146">
        <v>2720</v>
      </c>
      <c r="G301" s="146">
        <v>3032</v>
      </c>
      <c r="H301" s="146">
        <v>3336</v>
      </c>
      <c r="I301" s="146">
        <v>3629</v>
      </c>
      <c r="J301" s="206"/>
      <c r="K301" s="206"/>
      <c r="L301" s="206"/>
      <c r="M301" s="206"/>
      <c r="N301" s="206"/>
      <c r="O301" s="206"/>
      <c r="P301" s="206"/>
      <c r="Q301" s="206"/>
      <c r="R301" s="206"/>
      <c r="S301" s="206"/>
    </row>
    <row r="302" spans="1:19" x14ac:dyDescent="0.3">
      <c r="A302" s="142">
        <v>18501</v>
      </c>
      <c r="B302" s="142" t="s">
        <v>3</v>
      </c>
      <c r="C302" s="143">
        <v>18600</v>
      </c>
      <c r="D302" s="146">
        <v>1535</v>
      </c>
      <c r="E302" s="146">
        <v>2406</v>
      </c>
      <c r="F302" s="146">
        <v>2727</v>
      </c>
      <c r="G302" s="146">
        <v>3041</v>
      </c>
      <c r="H302" s="146">
        <v>3345</v>
      </c>
      <c r="I302" s="146">
        <v>3639</v>
      </c>
      <c r="J302" s="206"/>
      <c r="K302" s="206"/>
      <c r="L302" s="206"/>
      <c r="M302" s="206"/>
      <c r="N302" s="206"/>
      <c r="O302" s="206"/>
      <c r="P302" s="206"/>
      <c r="Q302" s="206"/>
      <c r="R302" s="206"/>
      <c r="S302" s="206"/>
    </row>
    <row r="303" spans="1:19" x14ac:dyDescent="0.3">
      <c r="A303" s="142">
        <v>18601</v>
      </c>
      <c r="B303" s="142" t="s">
        <v>3</v>
      </c>
      <c r="C303" s="143">
        <v>18700</v>
      </c>
      <c r="D303" s="146">
        <v>1540</v>
      </c>
      <c r="E303" s="146">
        <v>2413</v>
      </c>
      <c r="F303" s="146">
        <v>2735</v>
      </c>
      <c r="G303" s="146">
        <v>3049</v>
      </c>
      <c r="H303" s="146">
        <v>3354</v>
      </c>
      <c r="I303" s="146">
        <v>3649</v>
      </c>
      <c r="J303" s="206"/>
      <c r="K303" s="206"/>
      <c r="L303" s="206"/>
      <c r="M303" s="206"/>
      <c r="N303" s="206"/>
      <c r="O303" s="206"/>
      <c r="P303" s="206"/>
      <c r="Q303" s="206"/>
      <c r="R303" s="206"/>
      <c r="S303" s="206"/>
    </row>
    <row r="304" spans="1:19" x14ac:dyDescent="0.3">
      <c r="A304" s="142">
        <v>18701</v>
      </c>
      <c r="B304" s="142" t="s">
        <v>3</v>
      </c>
      <c r="C304" s="143">
        <v>18800</v>
      </c>
      <c r="D304" s="146">
        <v>1545</v>
      </c>
      <c r="E304" s="146">
        <v>2420</v>
      </c>
      <c r="F304" s="146">
        <v>2742</v>
      </c>
      <c r="G304" s="146">
        <v>3058</v>
      </c>
      <c r="H304" s="146">
        <v>3364</v>
      </c>
      <c r="I304" s="146">
        <v>3659</v>
      </c>
      <c r="J304" s="206"/>
      <c r="K304" s="206"/>
      <c r="L304" s="206"/>
      <c r="M304" s="206"/>
      <c r="N304" s="206"/>
      <c r="O304" s="206"/>
      <c r="P304" s="206"/>
      <c r="Q304" s="206"/>
      <c r="R304" s="206"/>
      <c r="S304" s="206"/>
    </row>
    <row r="305" spans="1:19" x14ac:dyDescent="0.3">
      <c r="A305" s="142">
        <v>18801</v>
      </c>
      <c r="B305" s="142" t="s">
        <v>3</v>
      </c>
      <c r="C305" s="143">
        <v>18900</v>
      </c>
      <c r="D305" s="146">
        <v>1550</v>
      </c>
      <c r="E305" s="146">
        <v>2427</v>
      </c>
      <c r="F305" s="146">
        <v>2750</v>
      </c>
      <c r="G305" s="146">
        <v>3066</v>
      </c>
      <c r="H305" s="146">
        <v>3373</v>
      </c>
      <c r="I305" s="146">
        <v>3670</v>
      </c>
      <c r="J305" s="206"/>
      <c r="K305" s="206"/>
      <c r="L305" s="206"/>
      <c r="M305" s="206"/>
      <c r="N305" s="206"/>
      <c r="O305" s="206"/>
      <c r="P305" s="206"/>
      <c r="Q305" s="206"/>
      <c r="R305" s="206"/>
      <c r="S305" s="206"/>
    </row>
    <row r="306" spans="1:19" x14ac:dyDescent="0.3">
      <c r="A306" s="142">
        <v>18901</v>
      </c>
      <c r="B306" s="142" t="s">
        <v>3</v>
      </c>
      <c r="C306" s="143">
        <v>19000</v>
      </c>
      <c r="D306" s="146">
        <v>1555</v>
      </c>
      <c r="E306" s="146">
        <v>2434</v>
      </c>
      <c r="F306" s="146">
        <v>2758</v>
      </c>
      <c r="G306" s="146">
        <v>3075</v>
      </c>
      <c r="H306" s="146">
        <v>3382</v>
      </c>
      <c r="I306" s="146">
        <v>3680</v>
      </c>
      <c r="J306" s="206"/>
      <c r="K306" s="206"/>
      <c r="L306" s="206"/>
      <c r="M306" s="206"/>
      <c r="N306" s="206"/>
      <c r="O306" s="206"/>
      <c r="P306" s="206"/>
      <c r="Q306" s="206"/>
      <c r="R306" s="206"/>
      <c r="S306" s="206"/>
    </row>
    <row r="307" spans="1:19" x14ac:dyDescent="0.3">
      <c r="A307" s="142">
        <v>19001</v>
      </c>
      <c r="B307" s="142" t="s">
        <v>3</v>
      </c>
      <c r="C307" s="143">
        <v>19100</v>
      </c>
      <c r="D307" s="146">
        <v>1560</v>
      </c>
      <c r="E307" s="146">
        <v>2441</v>
      </c>
      <c r="F307" s="146">
        <v>2765</v>
      </c>
      <c r="G307" s="146">
        <v>3083</v>
      </c>
      <c r="H307" s="146">
        <v>3391</v>
      </c>
      <c r="I307" s="146">
        <v>3690</v>
      </c>
      <c r="J307" s="206"/>
      <c r="K307" s="206"/>
      <c r="L307" s="206"/>
      <c r="M307" s="206"/>
      <c r="N307" s="206"/>
      <c r="O307" s="206"/>
      <c r="P307" s="206"/>
      <c r="Q307" s="206"/>
      <c r="R307" s="206"/>
      <c r="S307" s="206"/>
    </row>
    <row r="308" spans="1:19" x14ac:dyDescent="0.3">
      <c r="A308" s="142">
        <v>19101</v>
      </c>
      <c r="B308" s="142" t="s">
        <v>3</v>
      </c>
      <c r="C308" s="143">
        <v>19200</v>
      </c>
      <c r="D308" s="146">
        <v>1565</v>
      </c>
      <c r="E308" s="146">
        <v>2448</v>
      </c>
      <c r="F308" s="146">
        <v>2773</v>
      </c>
      <c r="G308" s="146">
        <v>3092</v>
      </c>
      <c r="H308" s="146">
        <v>3401</v>
      </c>
      <c r="I308" s="146">
        <v>3700</v>
      </c>
      <c r="J308" s="206"/>
      <c r="K308" s="206"/>
      <c r="L308" s="206"/>
      <c r="M308" s="206"/>
      <c r="N308" s="206"/>
      <c r="O308" s="206"/>
      <c r="P308" s="206"/>
      <c r="Q308" s="206"/>
      <c r="R308" s="206"/>
      <c r="S308" s="206"/>
    </row>
    <row r="309" spans="1:19" x14ac:dyDescent="0.3">
      <c r="A309" s="142">
        <v>19201</v>
      </c>
      <c r="B309" s="142" t="s">
        <v>3</v>
      </c>
      <c r="C309" s="143">
        <v>19300</v>
      </c>
      <c r="D309" s="146">
        <v>1570</v>
      </c>
      <c r="E309" s="146">
        <v>2455</v>
      </c>
      <c r="F309" s="146">
        <v>2780</v>
      </c>
      <c r="G309" s="146">
        <v>3100</v>
      </c>
      <c r="H309" s="146">
        <v>3410</v>
      </c>
      <c r="I309" s="146">
        <v>3710</v>
      </c>
      <c r="J309" s="206"/>
      <c r="K309" s="206"/>
      <c r="L309" s="206"/>
      <c r="M309" s="206"/>
      <c r="N309" s="206"/>
      <c r="O309" s="206"/>
      <c r="P309" s="206"/>
      <c r="Q309" s="206"/>
      <c r="R309" s="206"/>
      <c r="S309" s="206"/>
    </row>
    <row r="310" spans="1:19" x14ac:dyDescent="0.3">
      <c r="A310" s="142">
        <v>19301</v>
      </c>
      <c r="B310" s="142" t="s">
        <v>3</v>
      </c>
      <c r="C310" s="143">
        <v>19400</v>
      </c>
      <c r="D310" s="146">
        <v>1575</v>
      </c>
      <c r="E310" s="146">
        <v>2462</v>
      </c>
      <c r="F310" s="146">
        <v>2788</v>
      </c>
      <c r="G310" s="146">
        <v>3109</v>
      </c>
      <c r="H310" s="146">
        <v>3419</v>
      </c>
      <c r="I310" s="146">
        <v>3720</v>
      </c>
      <c r="J310" s="206"/>
      <c r="K310" s="206"/>
      <c r="L310" s="206"/>
      <c r="M310" s="206"/>
      <c r="N310" s="206"/>
      <c r="O310" s="206"/>
      <c r="P310" s="206"/>
      <c r="Q310" s="206"/>
      <c r="R310" s="206"/>
      <c r="S310" s="206"/>
    </row>
    <row r="311" spans="1:19" x14ac:dyDescent="0.3">
      <c r="A311" s="142">
        <v>19401</v>
      </c>
      <c r="B311" s="142" t="s">
        <v>3</v>
      </c>
      <c r="C311" s="143">
        <v>19500</v>
      </c>
      <c r="D311" s="146">
        <v>1580</v>
      </c>
      <c r="E311" s="146">
        <v>2469</v>
      </c>
      <c r="F311" s="146">
        <v>2796</v>
      </c>
      <c r="G311" s="146">
        <v>3117</v>
      </c>
      <c r="H311" s="146">
        <v>3429</v>
      </c>
      <c r="I311" s="146">
        <v>3731</v>
      </c>
      <c r="J311" s="206"/>
      <c r="K311" s="206"/>
      <c r="L311" s="206"/>
      <c r="M311" s="206"/>
      <c r="N311" s="206"/>
      <c r="O311" s="206"/>
      <c r="P311" s="206"/>
      <c r="Q311" s="206"/>
      <c r="R311" s="206"/>
      <c r="S311" s="206"/>
    </row>
    <row r="312" spans="1:19" x14ac:dyDescent="0.3">
      <c r="A312" s="142">
        <v>19501</v>
      </c>
      <c r="B312" s="142" t="s">
        <v>3</v>
      </c>
      <c r="C312" s="143">
        <v>19600</v>
      </c>
      <c r="D312" s="146">
        <v>1585</v>
      </c>
      <c r="E312" s="146">
        <v>2476</v>
      </c>
      <c r="F312" s="146">
        <v>2803</v>
      </c>
      <c r="G312" s="146">
        <v>3126</v>
      </c>
      <c r="H312" s="146">
        <v>3438</v>
      </c>
      <c r="I312" s="146">
        <v>3741</v>
      </c>
      <c r="J312" s="206"/>
      <c r="K312" s="206"/>
      <c r="L312" s="206"/>
      <c r="M312" s="206"/>
      <c r="N312" s="206"/>
      <c r="O312" s="206"/>
      <c r="P312" s="206"/>
      <c r="Q312" s="206"/>
      <c r="R312" s="206"/>
      <c r="S312" s="206"/>
    </row>
    <row r="313" spans="1:19" x14ac:dyDescent="0.3">
      <c r="A313" s="142">
        <v>19601</v>
      </c>
      <c r="B313" s="142" t="s">
        <v>3</v>
      </c>
      <c r="C313" s="143">
        <v>19700</v>
      </c>
      <c r="D313" s="146">
        <v>1590</v>
      </c>
      <c r="E313" s="146">
        <v>2483</v>
      </c>
      <c r="F313" s="146">
        <v>2811</v>
      </c>
      <c r="G313" s="146">
        <v>3134</v>
      </c>
      <c r="H313" s="146">
        <v>3447</v>
      </c>
      <c r="I313" s="146">
        <v>3751</v>
      </c>
      <c r="J313" s="206"/>
      <c r="K313" s="206"/>
      <c r="L313" s="206"/>
      <c r="M313" s="206"/>
      <c r="N313" s="206"/>
      <c r="O313" s="206"/>
      <c r="P313" s="206"/>
      <c r="Q313" s="206"/>
      <c r="R313" s="206"/>
      <c r="S313" s="206"/>
    </row>
    <row r="314" spans="1:19" x14ac:dyDescent="0.3">
      <c r="A314" s="142">
        <v>19701</v>
      </c>
      <c r="B314" s="142" t="s">
        <v>3</v>
      </c>
      <c r="C314" s="143">
        <v>19800</v>
      </c>
      <c r="D314" s="146">
        <v>1595</v>
      </c>
      <c r="E314" s="146">
        <v>2490</v>
      </c>
      <c r="F314" s="146">
        <v>2818</v>
      </c>
      <c r="G314" s="146">
        <v>3143</v>
      </c>
      <c r="H314" s="146">
        <v>3457</v>
      </c>
      <c r="I314" s="146">
        <v>3761</v>
      </c>
      <c r="J314" s="206"/>
      <c r="K314" s="206"/>
      <c r="L314" s="206"/>
      <c r="M314" s="206"/>
      <c r="N314" s="206"/>
      <c r="O314" s="206"/>
      <c r="P314" s="206"/>
      <c r="Q314" s="206"/>
      <c r="R314" s="206"/>
      <c r="S314" s="206"/>
    </row>
    <row r="315" spans="1:19" x14ac:dyDescent="0.3">
      <c r="A315" s="142">
        <v>19801</v>
      </c>
      <c r="B315" s="142" t="s">
        <v>3</v>
      </c>
      <c r="C315" s="143">
        <v>19900</v>
      </c>
      <c r="D315" s="146">
        <v>1600</v>
      </c>
      <c r="E315" s="146">
        <v>2497</v>
      </c>
      <c r="F315" s="146">
        <v>2826</v>
      </c>
      <c r="G315" s="146">
        <v>3151</v>
      </c>
      <c r="H315" s="146">
        <v>3466</v>
      </c>
      <c r="I315" s="146">
        <v>3771</v>
      </c>
      <c r="J315" s="206"/>
      <c r="K315" s="206"/>
      <c r="L315" s="206"/>
      <c r="M315" s="206"/>
      <c r="N315" s="206"/>
      <c r="O315" s="206"/>
      <c r="P315" s="206"/>
      <c r="Q315" s="206"/>
      <c r="R315" s="206"/>
      <c r="S315" s="206"/>
    </row>
    <row r="316" spans="1:19" x14ac:dyDescent="0.3">
      <c r="A316" s="142">
        <v>19901</v>
      </c>
      <c r="B316" s="142" t="s">
        <v>3</v>
      </c>
      <c r="C316" s="143">
        <v>20000</v>
      </c>
      <c r="D316" s="146">
        <v>1605</v>
      </c>
      <c r="E316" s="146">
        <v>2504</v>
      </c>
      <c r="F316" s="146">
        <v>2834</v>
      </c>
      <c r="G316" s="146">
        <v>3159</v>
      </c>
      <c r="H316" s="146">
        <v>3475</v>
      </c>
      <c r="I316" s="146">
        <v>3781</v>
      </c>
      <c r="J316" s="206"/>
      <c r="K316" s="206"/>
      <c r="L316" s="206"/>
      <c r="M316" s="206"/>
      <c r="N316" s="206"/>
      <c r="O316" s="206"/>
      <c r="P316" s="206"/>
      <c r="Q316" s="206"/>
      <c r="R316" s="206"/>
      <c r="S316" s="206"/>
    </row>
    <row r="317" spans="1:19" x14ac:dyDescent="0.3">
      <c r="A317" s="142">
        <v>20001</v>
      </c>
      <c r="B317" s="142" t="s">
        <v>3</v>
      </c>
      <c r="C317" s="143">
        <v>22000</v>
      </c>
      <c r="D317" s="146">
        <v>1766</v>
      </c>
      <c r="E317" s="146">
        <v>2754</v>
      </c>
      <c r="F317" s="146">
        <v>3117</v>
      </c>
      <c r="G317" s="146">
        <v>3475</v>
      </c>
      <c r="H317" s="146">
        <v>3822</v>
      </c>
      <c r="I317" s="146">
        <v>4159</v>
      </c>
      <c r="J317" s="206"/>
      <c r="K317" s="206"/>
      <c r="L317" s="206"/>
      <c r="M317" s="206"/>
      <c r="N317" s="206"/>
      <c r="O317" s="206"/>
      <c r="P317" s="206"/>
      <c r="Q317" s="206"/>
      <c r="R317" s="206"/>
      <c r="S317" s="206"/>
    </row>
    <row r="318" spans="1:19" x14ac:dyDescent="0.3">
      <c r="A318" s="142">
        <v>24001</v>
      </c>
      <c r="B318" s="142" t="s">
        <v>3</v>
      </c>
      <c r="C318" s="143">
        <v>26000</v>
      </c>
      <c r="D318" s="146">
        <v>2087</v>
      </c>
      <c r="E318" s="146">
        <v>3255</v>
      </c>
      <c r="F318" s="146">
        <v>3684</v>
      </c>
      <c r="G318" s="146">
        <v>4107</v>
      </c>
      <c r="H318" s="146">
        <v>4518</v>
      </c>
      <c r="I318" s="146">
        <v>4915</v>
      </c>
      <c r="J318" s="206"/>
      <c r="K318" s="206"/>
      <c r="L318" s="206"/>
      <c r="M318" s="206"/>
      <c r="N318" s="206"/>
      <c r="O318" s="206"/>
      <c r="P318" s="206"/>
      <c r="Q318" s="206"/>
      <c r="R318" s="206"/>
      <c r="S318" s="206"/>
    </row>
    <row r="319" spans="1:19" x14ac:dyDescent="0.3">
      <c r="A319" s="142">
        <v>26001</v>
      </c>
      <c r="B319" s="142" t="s">
        <v>3</v>
      </c>
      <c r="C319" s="143">
        <v>28000</v>
      </c>
      <c r="D319" s="146">
        <v>2247</v>
      </c>
      <c r="E319" s="146">
        <v>3506</v>
      </c>
      <c r="F319" s="146">
        <v>3968</v>
      </c>
      <c r="G319" s="146">
        <v>4423</v>
      </c>
      <c r="H319" s="146">
        <v>4865</v>
      </c>
      <c r="I319" s="146">
        <v>5293</v>
      </c>
      <c r="J319" s="206"/>
      <c r="K319" s="206"/>
      <c r="L319" s="206"/>
      <c r="M319" s="206"/>
      <c r="N319" s="206"/>
      <c r="O319" s="206"/>
      <c r="P319" s="206"/>
      <c r="Q319" s="206"/>
      <c r="R319" s="206"/>
      <c r="S319" s="206"/>
    </row>
    <row r="320" spans="1:19" x14ac:dyDescent="0.3">
      <c r="A320" s="142">
        <v>28001</v>
      </c>
      <c r="B320" s="142" t="s">
        <v>3</v>
      </c>
      <c r="C320" s="143">
        <v>30000</v>
      </c>
      <c r="D320" s="146">
        <v>2408</v>
      </c>
      <c r="E320" s="146">
        <v>3756</v>
      </c>
      <c r="F320" s="146">
        <v>4251</v>
      </c>
      <c r="G320" s="146">
        <v>4739</v>
      </c>
      <c r="H320" s="146">
        <v>5213</v>
      </c>
      <c r="I320" s="146">
        <v>5672</v>
      </c>
      <c r="J320" s="206"/>
      <c r="K320" s="206"/>
      <c r="L320" s="206"/>
      <c r="M320" s="206"/>
      <c r="N320" s="206"/>
      <c r="O320" s="206"/>
      <c r="P320" s="206"/>
      <c r="Q320" s="206"/>
      <c r="R320" s="206"/>
      <c r="S320" s="206"/>
    </row>
    <row r="321" spans="1:19" x14ac:dyDescent="0.3">
      <c r="A321" s="142">
        <v>30001</v>
      </c>
      <c r="B321" s="142" t="s">
        <v>3</v>
      </c>
      <c r="C321" s="143">
        <v>32000</v>
      </c>
      <c r="D321" s="146">
        <v>2508</v>
      </c>
      <c r="E321" s="146">
        <v>3916</v>
      </c>
      <c r="F321" s="146">
        <v>4451</v>
      </c>
      <c r="G321" s="146">
        <v>4979</v>
      </c>
      <c r="H321" s="146">
        <v>5473</v>
      </c>
      <c r="I321" s="146">
        <v>5952</v>
      </c>
      <c r="J321" s="206"/>
      <c r="K321" s="206"/>
      <c r="L321" s="206"/>
      <c r="M321" s="206"/>
      <c r="N321" s="206"/>
      <c r="O321" s="206"/>
      <c r="P321" s="206"/>
      <c r="Q321" s="206"/>
      <c r="R321" s="206"/>
      <c r="S321" s="206"/>
    </row>
    <row r="322" spans="1:19" x14ac:dyDescent="0.3">
      <c r="A322" s="142">
        <v>32001</v>
      </c>
      <c r="B322" s="142" t="s">
        <v>3</v>
      </c>
      <c r="C322" s="143">
        <v>34000</v>
      </c>
      <c r="D322" s="146">
        <v>2608</v>
      </c>
      <c r="E322" s="146">
        <v>4076</v>
      </c>
      <c r="F322" s="146">
        <v>4651</v>
      </c>
      <c r="G322" s="146">
        <v>5219</v>
      </c>
      <c r="H322" s="146">
        <v>5733</v>
      </c>
      <c r="I322" s="146">
        <v>6232</v>
      </c>
      <c r="J322" s="206"/>
      <c r="K322" s="206"/>
      <c r="L322" s="206"/>
      <c r="M322" s="206"/>
      <c r="N322" s="206"/>
      <c r="O322" s="206"/>
      <c r="P322" s="206"/>
      <c r="Q322" s="206"/>
      <c r="R322" s="206"/>
      <c r="S322" s="206"/>
    </row>
    <row r="323" spans="1:19" x14ac:dyDescent="0.3">
      <c r="A323" s="142">
        <v>34001</v>
      </c>
      <c r="B323" s="142" t="s">
        <v>3</v>
      </c>
      <c r="C323" s="143">
        <v>36000</v>
      </c>
      <c r="D323" s="146">
        <v>2708</v>
      </c>
      <c r="E323" s="146">
        <v>4236</v>
      </c>
      <c r="F323" s="146">
        <v>4851</v>
      </c>
      <c r="G323" s="146">
        <v>5459</v>
      </c>
      <c r="H323" s="146">
        <v>5993</v>
      </c>
      <c r="I323" s="146">
        <v>6512</v>
      </c>
      <c r="J323" s="206"/>
      <c r="K323" s="206"/>
      <c r="L323" s="206"/>
      <c r="M323" s="206"/>
      <c r="N323" s="206"/>
      <c r="O323" s="206"/>
      <c r="P323" s="206"/>
      <c r="Q323" s="206"/>
      <c r="R323" s="206"/>
      <c r="S323" s="206"/>
    </row>
    <row r="324" spans="1:19" x14ac:dyDescent="0.3">
      <c r="A324" s="142">
        <v>36001</v>
      </c>
      <c r="B324" s="142" t="s">
        <v>3</v>
      </c>
      <c r="C324" s="143">
        <v>38000</v>
      </c>
      <c r="D324" s="146">
        <v>2808</v>
      </c>
      <c r="E324" s="146">
        <v>4396</v>
      </c>
      <c r="F324" s="146">
        <v>5051</v>
      </c>
      <c r="G324" s="146">
        <v>5699</v>
      </c>
      <c r="H324" s="146">
        <v>6253</v>
      </c>
      <c r="I324" s="146">
        <v>6792</v>
      </c>
      <c r="J324" s="206"/>
      <c r="K324" s="206"/>
      <c r="L324" s="206"/>
      <c r="M324" s="206"/>
      <c r="N324" s="206"/>
      <c r="O324" s="206"/>
      <c r="P324" s="206"/>
      <c r="Q324" s="206"/>
      <c r="R324" s="206"/>
      <c r="S324" s="206"/>
    </row>
    <row r="325" spans="1:19" x14ac:dyDescent="0.3">
      <c r="A325" s="142">
        <v>38001</v>
      </c>
      <c r="B325" s="142" t="s">
        <v>3</v>
      </c>
      <c r="C325" s="143">
        <v>40000</v>
      </c>
      <c r="D325" s="146">
        <v>2908</v>
      </c>
      <c r="E325" s="146">
        <v>4556</v>
      </c>
      <c r="F325" s="146">
        <v>5251</v>
      </c>
      <c r="G325" s="146">
        <v>5939</v>
      </c>
      <c r="H325" s="146">
        <v>6513</v>
      </c>
      <c r="I325" s="146">
        <v>7072</v>
      </c>
      <c r="J325" s="206"/>
      <c r="K325" s="206"/>
      <c r="L325" s="206"/>
      <c r="M325" s="206"/>
      <c r="N325" s="206"/>
      <c r="O325" s="206"/>
      <c r="P325" s="206"/>
      <c r="Q325" s="206"/>
      <c r="R325" s="206"/>
      <c r="S325" s="206"/>
    </row>
    <row r="326" spans="1:19" x14ac:dyDescent="0.3">
      <c r="A326" s="142">
        <v>40001</v>
      </c>
      <c r="B326" s="142" t="s">
        <v>3</v>
      </c>
      <c r="C326" s="143">
        <v>42000</v>
      </c>
      <c r="D326" s="146">
        <v>3008</v>
      </c>
      <c r="E326" s="146">
        <v>4716</v>
      </c>
      <c r="F326" s="146">
        <v>5451</v>
      </c>
      <c r="G326" s="146">
        <v>6179</v>
      </c>
      <c r="H326" s="146">
        <v>6773</v>
      </c>
      <c r="I326" s="146">
        <v>7352</v>
      </c>
      <c r="J326" s="206"/>
      <c r="K326" s="206"/>
      <c r="L326" s="206"/>
      <c r="M326" s="206"/>
      <c r="N326" s="206"/>
      <c r="O326" s="206"/>
      <c r="P326" s="206"/>
      <c r="Q326" s="206"/>
      <c r="R326" s="206"/>
      <c r="S326" s="206"/>
    </row>
    <row r="327" spans="1:19" x14ac:dyDescent="0.3">
      <c r="A327" s="142">
        <v>42001</v>
      </c>
      <c r="B327" s="142" t="s">
        <v>3</v>
      </c>
      <c r="C327" s="143">
        <v>44000</v>
      </c>
      <c r="D327" s="146">
        <v>3108</v>
      </c>
      <c r="E327" s="146">
        <v>4876</v>
      </c>
      <c r="F327" s="146">
        <v>5651</v>
      </c>
      <c r="G327" s="146">
        <v>6419</v>
      </c>
      <c r="H327" s="146">
        <v>7033</v>
      </c>
      <c r="I327" s="146">
        <v>7632</v>
      </c>
      <c r="J327" s="206"/>
      <c r="K327" s="206"/>
      <c r="L327" s="206"/>
      <c r="M327" s="206"/>
      <c r="N327" s="206"/>
      <c r="O327" s="206"/>
      <c r="P327" s="206"/>
      <c r="Q327" s="206"/>
      <c r="R327" s="206"/>
      <c r="S327" s="206"/>
    </row>
    <row r="328" spans="1:19" x14ac:dyDescent="0.3">
      <c r="A328" s="142">
        <v>44001</v>
      </c>
      <c r="B328" s="142" t="s">
        <v>3</v>
      </c>
      <c r="C328" s="143">
        <v>46000</v>
      </c>
      <c r="D328" s="146">
        <v>3208</v>
      </c>
      <c r="E328" s="146">
        <v>5036</v>
      </c>
      <c r="F328" s="146">
        <v>5851</v>
      </c>
      <c r="G328" s="146">
        <v>6659</v>
      </c>
      <c r="H328" s="146">
        <v>7293</v>
      </c>
      <c r="I328" s="146">
        <v>7912</v>
      </c>
      <c r="J328" s="206"/>
      <c r="K328" s="206"/>
      <c r="L328" s="206"/>
      <c r="M328" s="206"/>
      <c r="N328" s="206"/>
      <c r="O328" s="206"/>
      <c r="P328" s="206"/>
      <c r="Q328" s="206"/>
      <c r="R328" s="206"/>
      <c r="S328" s="206"/>
    </row>
    <row r="329" spans="1:19" x14ac:dyDescent="0.3">
      <c r="A329" s="142">
        <v>46001</v>
      </c>
      <c r="B329" s="142" t="s">
        <v>3</v>
      </c>
      <c r="C329" s="143">
        <v>48000</v>
      </c>
      <c r="D329" s="146">
        <v>3308</v>
      </c>
      <c r="E329" s="146">
        <v>5196</v>
      </c>
      <c r="F329" s="146">
        <v>6051</v>
      </c>
      <c r="G329" s="146">
        <v>6899</v>
      </c>
      <c r="H329" s="146">
        <v>7553</v>
      </c>
      <c r="I329" s="146">
        <v>8192</v>
      </c>
      <c r="J329" s="206"/>
      <c r="K329" s="206"/>
      <c r="L329" s="206"/>
      <c r="M329" s="206"/>
      <c r="N329" s="206"/>
      <c r="O329" s="206"/>
      <c r="P329" s="206"/>
      <c r="Q329" s="206"/>
      <c r="R329" s="206"/>
      <c r="S329" s="206"/>
    </row>
    <row r="330" spans="1:19" x14ac:dyDescent="0.3">
      <c r="A330" s="142">
        <v>48001</v>
      </c>
      <c r="B330" s="142" t="s">
        <v>3</v>
      </c>
      <c r="C330" s="143">
        <v>50000</v>
      </c>
      <c r="D330" s="146">
        <v>3408</v>
      </c>
      <c r="E330" s="146">
        <v>5356</v>
      </c>
      <c r="F330" s="146">
        <v>6251</v>
      </c>
      <c r="G330" s="146">
        <v>7139</v>
      </c>
      <c r="H330" s="146">
        <v>7813</v>
      </c>
      <c r="I330" s="146">
        <v>8472</v>
      </c>
      <c r="J330" s="206"/>
      <c r="K330" s="206"/>
      <c r="L330" s="206"/>
      <c r="M330" s="206"/>
      <c r="N330" s="206"/>
      <c r="O330" s="206"/>
      <c r="P330" s="206"/>
      <c r="Q330" s="206"/>
      <c r="R330" s="206"/>
      <c r="S330" s="206"/>
    </row>
    <row r="331" spans="1:19" x14ac:dyDescent="0.3">
      <c r="A331" s="142">
        <v>50001</v>
      </c>
      <c r="B331" s="142" t="s">
        <v>3</v>
      </c>
      <c r="C331" s="143">
        <v>52000</v>
      </c>
      <c r="D331" s="146">
        <v>3508</v>
      </c>
      <c r="E331" s="146">
        <v>5476</v>
      </c>
      <c r="F331" s="146">
        <v>6391</v>
      </c>
      <c r="G331" s="146">
        <v>7299</v>
      </c>
      <c r="H331" s="146">
        <v>7993</v>
      </c>
      <c r="I331" s="146">
        <v>8672</v>
      </c>
      <c r="J331" s="206"/>
      <c r="K331" s="206"/>
      <c r="L331" s="206"/>
      <c r="M331" s="206"/>
      <c r="N331" s="206"/>
      <c r="O331" s="206"/>
      <c r="P331" s="206"/>
      <c r="Q331" s="206"/>
      <c r="R331" s="206"/>
      <c r="S331" s="206"/>
    </row>
    <row r="332" spans="1:19" x14ac:dyDescent="0.3">
      <c r="A332" s="142">
        <v>52001</v>
      </c>
      <c r="B332" s="142" t="s">
        <v>3</v>
      </c>
      <c r="C332" s="143">
        <v>54000</v>
      </c>
      <c r="D332" s="146">
        <v>3608</v>
      </c>
      <c r="E332" s="146">
        <v>5596</v>
      </c>
      <c r="F332" s="146">
        <v>6531</v>
      </c>
      <c r="G332" s="146">
        <v>7459</v>
      </c>
      <c r="H332" s="146">
        <v>8173</v>
      </c>
      <c r="I332" s="146">
        <v>8872</v>
      </c>
      <c r="J332" s="206"/>
      <c r="K332" s="206"/>
      <c r="L332" s="206"/>
      <c r="M332" s="206"/>
      <c r="N332" s="206"/>
      <c r="O332" s="206"/>
      <c r="P332" s="206"/>
      <c r="Q332" s="206"/>
      <c r="R332" s="206"/>
      <c r="S332" s="206"/>
    </row>
    <row r="333" spans="1:19" x14ac:dyDescent="0.3">
      <c r="A333" s="155">
        <v>54001</v>
      </c>
      <c r="B333" s="155" t="s">
        <v>3</v>
      </c>
      <c r="C333" s="196">
        <v>56000</v>
      </c>
      <c r="D333" s="207">
        <v>3708</v>
      </c>
      <c r="E333" s="207">
        <v>5716</v>
      </c>
      <c r="F333" s="207">
        <v>6671</v>
      </c>
      <c r="G333" s="207">
        <v>7619</v>
      </c>
      <c r="H333" s="207">
        <v>8353</v>
      </c>
      <c r="I333" s="207">
        <v>9072</v>
      </c>
      <c r="J333" s="206"/>
      <c r="K333" s="206"/>
      <c r="L333" s="206"/>
      <c r="M333" s="206"/>
      <c r="N333" s="206"/>
      <c r="O333" s="206"/>
      <c r="P333" s="206"/>
      <c r="Q333" s="206"/>
      <c r="R333" s="206"/>
      <c r="S333" s="206"/>
    </row>
    <row r="334" spans="1:19" x14ac:dyDescent="0.3">
      <c r="A334" s="155">
        <v>56001</v>
      </c>
      <c r="B334" s="155" t="s">
        <v>3</v>
      </c>
      <c r="C334" s="196">
        <v>58000</v>
      </c>
      <c r="D334" s="207">
        <v>3808</v>
      </c>
      <c r="E334" s="207">
        <v>5836</v>
      </c>
      <c r="F334" s="207">
        <v>6811</v>
      </c>
      <c r="G334" s="207">
        <v>7779</v>
      </c>
      <c r="H334" s="207">
        <v>8533</v>
      </c>
      <c r="I334" s="207">
        <v>9272</v>
      </c>
      <c r="J334" s="206"/>
      <c r="K334" s="206"/>
      <c r="L334" s="206"/>
      <c r="M334" s="206"/>
      <c r="N334" s="206"/>
      <c r="O334" s="206"/>
      <c r="P334" s="206"/>
      <c r="Q334" s="206"/>
      <c r="R334" s="206"/>
      <c r="S334" s="206"/>
    </row>
    <row r="335" spans="1:19" x14ac:dyDescent="0.3">
      <c r="A335" s="155">
        <v>58001</v>
      </c>
      <c r="B335" s="155" t="s">
        <v>3</v>
      </c>
      <c r="C335" s="196">
        <v>60000</v>
      </c>
      <c r="D335" s="207">
        <v>3908</v>
      </c>
      <c r="E335" s="207">
        <v>5956</v>
      </c>
      <c r="F335" s="207">
        <v>6951</v>
      </c>
      <c r="G335" s="207">
        <v>7939</v>
      </c>
      <c r="H335" s="207">
        <v>8713</v>
      </c>
      <c r="I335" s="207">
        <v>9472</v>
      </c>
      <c r="J335" s="206"/>
      <c r="K335" s="206"/>
      <c r="L335" s="206"/>
      <c r="M335" s="206"/>
      <c r="N335" s="206"/>
      <c r="O335" s="206"/>
      <c r="P335" s="206"/>
      <c r="Q335" s="206"/>
      <c r="R335" s="206"/>
      <c r="S335" s="206"/>
    </row>
    <row r="336" spans="1:19" x14ac:dyDescent="0.3">
      <c r="A336" s="155">
        <v>60001</v>
      </c>
      <c r="B336" s="155" t="s">
        <v>3</v>
      </c>
      <c r="C336" s="196">
        <v>62000</v>
      </c>
      <c r="D336" s="207">
        <v>4008</v>
      </c>
      <c r="E336" s="207">
        <v>6076</v>
      </c>
      <c r="F336" s="207">
        <v>7091</v>
      </c>
      <c r="G336" s="207">
        <v>8099</v>
      </c>
      <c r="H336" s="207">
        <v>8893</v>
      </c>
      <c r="I336" s="207">
        <v>9672</v>
      </c>
      <c r="J336" s="206"/>
      <c r="K336" s="206"/>
      <c r="L336" s="206"/>
      <c r="M336" s="206"/>
      <c r="N336" s="206"/>
      <c r="O336" s="206"/>
      <c r="P336" s="206"/>
      <c r="Q336" s="206"/>
      <c r="R336" s="206"/>
      <c r="S336" s="206"/>
    </row>
    <row r="337" spans="1:19" x14ac:dyDescent="0.3">
      <c r="A337" s="155">
        <v>62001</v>
      </c>
      <c r="B337" s="155" t="s">
        <v>3</v>
      </c>
      <c r="C337" s="196">
        <v>64000</v>
      </c>
      <c r="D337" s="207">
        <v>4108</v>
      </c>
      <c r="E337" s="207">
        <v>6196</v>
      </c>
      <c r="F337" s="207">
        <v>7231</v>
      </c>
      <c r="G337" s="207">
        <v>8259</v>
      </c>
      <c r="H337" s="207">
        <v>9073</v>
      </c>
      <c r="I337" s="207">
        <v>9872</v>
      </c>
      <c r="J337" s="206"/>
      <c r="K337" s="206"/>
      <c r="L337" s="206"/>
      <c r="M337" s="206"/>
      <c r="N337" s="206"/>
      <c r="O337" s="206"/>
      <c r="P337" s="206"/>
      <c r="Q337" s="206"/>
      <c r="R337" s="206"/>
      <c r="S337" s="206"/>
    </row>
    <row r="338" spans="1:19" x14ac:dyDescent="0.3">
      <c r="A338" s="155">
        <v>64001</v>
      </c>
      <c r="B338" s="155" t="s">
        <v>3</v>
      </c>
      <c r="C338" s="196">
        <v>66000</v>
      </c>
      <c r="D338" s="207">
        <v>4208</v>
      </c>
      <c r="E338" s="207">
        <v>6316</v>
      </c>
      <c r="F338" s="207">
        <v>7371</v>
      </c>
      <c r="G338" s="207">
        <v>8419</v>
      </c>
      <c r="H338" s="207">
        <v>9253</v>
      </c>
      <c r="I338" s="207">
        <v>10072</v>
      </c>
      <c r="J338" s="206"/>
      <c r="K338" s="206"/>
      <c r="L338" s="206"/>
      <c r="M338" s="206"/>
      <c r="N338" s="206"/>
      <c r="O338" s="206"/>
      <c r="P338" s="206"/>
      <c r="Q338" s="206"/>
      <c r="R338" s="206"/>
      <c r="S338" s="206"/>
    </row>
    <row r="339" spans="1:19" x14ac:dyDescent="0.3">
      <c r="A339" s="155">
        <v>66001</v>
      </c>
      <c r="B339" s="155" t="s">
        <v>3</v>
      </c>
      <c r="C339" s="196">
        <v>68000</v>
      </c>
      <c r="D339" s="207">
        <v>4308</v>
      </c>
      <c r="E339" s="207">
        <v>6436</v>
      </c>
      <c r="F339" s="207">
        <v>7511</v>
      </c>
      <c r="G339" s="207">
        <v>8579</v>
      </c>
      <c r="H339" s="207">
        <v>9433</v>
      </c>
      <c r="I339" s="207">
        <v>10272</v>
      </c>
      <c r="J339" s="206"/>
      <c r="K339" s="206"/>
      <c r="L339" s="206"/>
      <c r="M339" s="206"/>
      <c r="N339" s="206"/>
      <c r="O339" s="206"/>
      <c r="P339" s="206"/>
      <c r="Q339" s="206"/>
      <c r="R339" s="206"/>
      <c r="S339" s="206"/>
    </row>
    <row r="340" spans="1:19" x14ac:dyDescent="0.3">
      <c r="A340" s="155">
        <v>68001</v>
      </c>
      <c r="B340" s="155" t="s">
        <v>3</v>
      </c>
      <c r="C340" s="196">
        <v>70000</v>
      </c>
      <c r="D340" s="207">
        <v>4408</v>
      </c>
      <c r="E340" s="207">
        <v>6556</v>
      </c>
      <c r="F340" s="207">
        <v>7651</v>
      </c>
      <c r="G340" s="207">
        <v>8739</v>
      </c>
      <c r="H340" s="207">
        <v>9613</v>
      </c>
      <c r="I340" s="207">
        <v>10472</v>
      </c>
      <c r="J340" s="206"/>
      <c r="K340" s="206"/>
      <c r="L340" s="206"/>
      <c r="M340" s="206"/>
      <c r="N340" s="206"/>
      <c r="O340" s="206"/>
      <c r="P340" s="206"/>
      <c r="Q340" s="206"/>
      <c r="R340" s="206"/>
      <c r="S340" s="206"/>
    </row>
    <row r="341" spans="1:19" x14ac:dyDescent="0.3">
      <c r="A341" s="155">
        <v>70001</v>
      </c>
      <c r="B341" s="155" t="s">
        <v>3</v>
      </c>
      <c r="C341" s="196">
        <v>72000</v>
      </c>
      <c r="D341" s="207">
        <v>4508</v>
      </c>
      <c r="E341" s="207">
        <v>6676</v>
      </c>
      <c r="F341" s="207">
        <v>7791</v>
      </c>
      <c r="G341" s="207">
        <v>8899</v>
      </c>
      <c r="H341" s="207">
        <v>9793</v>
      </c>
      <c r="I341" s="207">
        <v>10672</v>
      </c>
      <c r="J341" s="206"/>
      <c r="K341" s="206"/>
      <c r="L341" s="206"/>
      <c r="M341" s="206"/>
      <c r="N341" s="206"/>
      <c r="O341" s="206"/>
      <c r="P341" s="206"/>
      <c r="Q341" s="206"/>
      <c r="R341" s="206"/>
      <c r="S341" s="206"/>
    </row>
    <row r="342" spans="1:19" x14ac:dyDescent="0.3">
      <c r="A342" s="155">
        <v>72001</v>
      </c>
      <c r="B342" s="155" t="s">
        <v>3</v>
      </c>
      <c r="C342" s="196">
        <v>74000</v>
      </c>
      <c r="D342" s="207">
        <v>4608</v>
      </c>
      <c r="E342" s="207">
        <v>6796</v>
      </c>
      <c r="F342" s="207">
        <v>7931</v>
      </c>
      <c r="G342" s="207">
        <v>9059</v>
      </c>
      <c r="H342" s="207">
        <v>9973</v>
      </c>
      <c r="I342" s="207">
        <v>10872</v>
      </c>
      <c r="J342" s="206"/>
      <c r="K342" s="206"/>
      <c r="L342" s="206"/>
      <c r="M342" s="206"/>
      <c r="N342" s="206"/>
      <c r="O342" s="206"/>
      <c r="P342" s="206"/>
      <c r="Q342" s="206"/>
      <c r="R342" s="206"/>
      <c r="S342" s="206"/>
    </row>
    <row r="343" spans="1:19" x14ac:dyDescent="0.3">
      <c r="A343" s="155">
        <v>74001</v>
      </c>
      <c r="B343" s="155" t="s">
        <v>3</v>
      </c>
      <c r="C343" s="196">
        <v>76000</v>
      </c>
      <c r="D343" s="207">
        <v>4708</v>
      </c>
      <c r="E343" s="207">
        <v>6916</v>
      </c>
      <c r="F343" s="207">
        <v>8071</v>
      </c>
      <c r="G343" s="207">
        <v>9219</v>
      </c>
      <c r="H343" s="207">
        <v>10513</v>
      </c>
      <c r="I343" s="207">
        <v>11472</v>
      </c>
      <c r="J343" s="206"/>
      <c r="K343" s="206"/>
      <c r="L343" s="206"/>
      <c r="M343" s="206"/>
      <c r="N343" s="206"/>
      <c r="O343" s="206"/>
      <c r="P343" s="206"/>
      <c r="Q343" s="206"/>
      <c r="R343" s="206"/>
      <c r="S343" s="206"/>
    </row>
    <row r="344" spans="1:19" x14ac:dyDescent="0.3">
      <c r="A344" s="155">
        <v>76001</v>
      </c>
      <c r="B344" s="155" t="s">
        <v>3</v>
      </c>
      <c r="C344" s="196">
        <v>78000</v>
      </c>
      <c r="D344" s="207">
        <v>4808</v>
      </c>
      <c r="E344" s="207">
        <v>7036</v>
      </c>
      <c r="F344" s="207">
        <v>8211</v>
      </c>
      <c r="G344" s="207">
        <v>9379</v>
      </c>
      <c r="H344" s="207">
        <v>10333</v>
      </c>
      <c r="I344" s="207">
        <v>11272</v>
      </c>
      <c r="J344" s="206"/>
      <c r="K344" s="206"/>
      <c r="L344" s="206"/>
      <c r="M344" s="206"/>
      <c r="N344" s="206"/>
      <c r="O344" s="206"/>
      <c r="P344" s="206"/>
      <c r="Q344" s="206"/>
      <c r="R344" s="206"/>
      <c r="S344" s="206"/>
    </row>
    <row r="345" spans="1:19" x14ac:dyDescent="0.3">
      <c r="A345" s="155">
        <v>78001</v>
      </c>
      <c r="B345" s="155" t="s">
        <v>3</v>
      </c>
      <c r="C345" s="196">
        <v>80000</v>
      </c>
      <c r="D345" s="207">
        <v>4908</v>
      </c>
      <c r="E345" s="207">
        <v>7156</v>
      </c>
      <c r="F345" s="207">
        <v>8351</v>
      </c>
      <c r="G345" s="207">
        <v>9539</v>
      </c>
      <c r="H345" s="207">
        <v>10513</v>
      </c>
      <c r="I345" s="207">
        <v>11472</v>
      </c>
      <c r="J345" s="206"/>
      <c r="K345" s="206"/>
      <c r="L345" s="206"/>
      <c r="M345" s="206"/>
      <c r="N345" s="206"/>
      <c r="O345" s="206"/>
      <c r="P345" s="206"/>
      <c r="Q345" s="206"/>
      <c r="R345" s="206"/>
      <c r="S345" s="206"/>
    </row>
    <row r="346" spans="1:19" x14ac:dyDescent="0.3">
      <c r="A346" s="155">
        <v>80001</v>
      </c>
      <c r="B346" s="155" t="s">
        <v>3</v>
      </c>
      <c r="C346" s="196">
        <v>82000</v>
      </c>
      <c r="D346" s="207">
        <v>5008</v>
      </c>
      <c r="E346" s="207">
        <v>7276</v>
      </c>
      <c r="F346" s="207">
        <v>8491</v>
      </c>
      <c r="G346" s="207">
        <v>9699</v>
      </c>
      <c r="H346" s="207">
        <v>10693</v>
      </c>
      <c r="I346" s="207">
        <v>11672</v>
      </c>
      <c r="J346" s="206"/>
      <c r="K346" s="206"/>
      <c r="L346" s="206"/>
      <c r="M346" s="206"/>
      <c r="N346" s="206"/>
      <c r="O346" s="206"/>
      <c r="P346" s="206"/>
      <c r="Q346" s="206"/>
      <c r="R346" s="206"/>
      <c r="S346" s="206"/>
    </row>
    <row r="347" spans="1:19" x14ac:dyDescent="0.3">
      <c r="A347" s="155">
        <v>82001</v>
      </c>
      <c r="B347" s="155" t="s">
        <v>3</v>
      </c>
      <c r="C347" s="196">
        <v>84000</v>
      </c>
      <c r="D347" s="207">
        <v>5108</v>
      </c>
      <c r="E347" s="207">
        <v>7396</v>
      </c>
      <c r="F347" s="207">
        <v>8631</v>
      </c>
      <c r="G347" s="207">
        <v>9859</v>
      </c>
      <c r="H347" s="207">
        <v>10873</v>
      </c>
      <c r="I347" s="207">
        <v>11872</v>
      </c>
      <c r="J347" s="206"/>
      <c r="K347" s="206"/>
      <c r="L347" s="206"/>
      <c r="M347" s="206"/>
      <c r="N347" s="206"/>
      <c r="O347" s="206"/>
      <c r="P347" s="206"/>
      <c r="Q347" s="206"/>
      <c r="R347" s="206"/>
      <c r="S347" s="206"/>
    </row>
    <row r="348" spans="1:19" x14ac:dyDescent="0.3">
      <c r="A348" s="155">
        <v>84001</v>
      </c>
      <c r="B348" s="155" t="s">
        <v>3</v>
      </c>
      <c r="C348" s="196">
        <v>86000</v>
      </c>
      <c r="D348" s="207">
        <v>5208</v>
      </c>
      <c r="E348" s="207">
        <v>7516</v>
      </c>
      <c r="F348" s="207">
        <v>8771</v>
      </c>
      <c r="G348" s="207">
        <v>10019</v>
      </c>
      <c r="H348" s="207">
        <v>11053</v>
      </c>
      <c r="I348" s="207">
        <v>12072</v>
      </c>
      <c r="J348" s="206"/>
      <c r="K348" s="206"/>
      <c r="L348" s="206"/>
      <c r="M348" s="206"/>
      <c r="N348" s="206"/>
      <c r="O348" s="206"/>
      <c r="P348" s="206"/>
      <c r="Q348" s="206"/>
      <c r="R348" s="206"/>
      <c r="S348" s="206"/>
    </row>
    <row r="349" spans="1:19" x14ac:dyDescent="0.3">
      <c r="A349" s="155">
        <v>86001</v>
      </c>
      <c r="B349" s="155" t="s">
        <v>3</v>
      </c>
      <c r="C349" s="196">
        <v>88000</v>
      </c>
      <c r="D349" s="207">
        <v>5308</v>
      </c>
      <c r="E349" s="207">
        <v>7636</v>
      </c>
      <c r="F349" s="207">
        <v>8911</v>
      </c>
      <c r="G349" s="207">
        <v>10179</v>
      </c>
      <c r="H349" s="207">
        <v>11233</v>
      </c>
      <c r="I349" s="207">
        <v>12272</v>
      </c>
      <c r="J349" s="206"/>
      <c r="K349" s="206"/>
      <c r="L349" s="206"/>
      <c r="M349" s="206"/>
      <c r="N349" s="206"/>
      <c r="O349" s="206"/>
      <c r="P349" s="206"/>
      <c r="Q349" s="206"/>
      <c r="R349" s="206"/>
      <c r="S349" s="206"/>
    </row>
    <row r="350" spans="1:19" x14ac:dyDescent="0.3">
      <c r="A350" s="155">
        <v>88001</v>
      </c>
      <c r="B350" s="155" t="s">
        <v>3</v>
      </c>
      <c r="C350" s="196">
        <v>90000</v>
      </c>
      <c r="D350" s="207">
        <v>5408</v>
      </c>
      <c r="E350" s="207">
        <v>7756</v>
      </c>
      <c r="F350" s="207">
        <v>9051</v>
      </c>
      <c r="G350" s="207">
        <v>10339</v>
      </c>
      <c r="H350" s="207">
        <v>11413</v>
      </c>
      <c r="I350" s="207">
        <v>12472</v>
      </c>
      <c r="J350" s="206"/>
      <c r="K350" s="206"/>
      <c r="L350" s="206"/>
      <c r="M350" s="206"/>
      <c r="N350" s="206"/>
      <c r="O350" s="206"/>
      <c r="P350" s="206"/>
      <c r="Q350" s="206"/>
      <c r="R350" s="206"/>
      <c r="S350" s="206"/>
    </row>
    <row r="351" spans="1:19" x14ac:dyDescent="0.3">
      <c r="A351" s="155">
        <v>90001</v>
      </c>
      <c r="B351" s="155" t="s">
        <v>3</v>
      </c>
      <c r="C351" s="196">
        <v>92000</v>
      </c>
      <c r="D351" s="207">
        <v>5508</v>
      </c>
      <c r="E351" s="207">
        <v>7876</v>
      </c>
      <c r="F351" s="207">
        <v>9191</v>
      </c>
      <c r="G351" s="207">
        <v>10499</v>
      </c>
      <c r="H351" s="207">
        <v>11593</v>
      </c>
      <c r="I351" s="207">
        <v>12672</v>
      </c>
      <c r="J351" s="206"/>
      <c r="K351" s="206"/>
      <c r="L351" s="206"/>
      <c r="M351" s="206"/>
      <c r="N351" s="206"/>
      <c r="O351" s="206"/>
      <c r="P351" s="206"/>
      <c r="Q351" s="206"/>
      <c r="R351" s="206"/>
      <c r="S351" s="206"/>
    </row>
    <row r="352" spans="1:19" x14ac:dyDescent="0.3">
      <c r="A352" s="155">
        <v>92001</v>
      </c>
      <c r="B352" s="155" t="s">
        <v>3</v>
      </c>
      <c r="C352" s="196">
        <v>94000</v>
      </c>
      <c r="D352" s="207">
        <v>5608</v>
      </c>
      <c r="E352" s="207">
        <v>7996</v>
      </c>
      <c r="F352" s="207">
        <v>9331</v>
      </c>
      <c r="G352" s="207">
        <v>10659</v>
      </c>
      <c r="H352" s="207">
        <v>11773</v>
      </c>
      <c r="I352" s="207">
        <v>12872</v>
      </c>
      <c r="J352" s="206"/>
      <c r="K352" s="206"/>
      <c r="L352" s="206"/>
      <c r="M352" s="206"/>
      <c r="N352" s="206"/>
      <c r="O352" s="206"/>
      <c r="P352" s="206"/>
      <c r="Q352" s="206"/>
      <c r="R352" s="206"/>
      <c r="S352" s="206"/>
    </row>
    <row r="353" spans="1:19" x14ac:dyDescent="0.3">
      <c r="A353" s="155">
        <v>94001</v>
      </c>
      <c r="B353" s="155" t="s">
        <v>3</v>
      </c>
      <c r="C353" s="196">
        <v>96000</v>
      </c>
      <c r="D353" s="207">
        <v>5708</v>
      </c>
      <c r="E353" s="207">
        <v>8116</v>
      </c>
      <c r="F353" s="207">
        <v>9471</v>
      </c>
      <c r="G353" s="207">
        <v>10819</v>
      </c>
      <c r="H353" s="207">
        <v>11953</v>
      </c>
      <c r="I353" s="207">
        <v>13072</v>
      </c>
      <c r="J353" s="206"/>
      <c r="K353" s="206"/>
      <c r="L353" s="206"/>
      <c r="M353" s="206"/>
      <c r="N353" s="206"/>
      <c r="O353" s="206"/>
      <c r="P353" s="206"/>
      <c r="Q353" s="206"/>
      <c r="R353" s="206"/>
      <c r="S353" s="206"/>
    </row>
    <row r="354" spans="1:19" x14ac:dyDescent="0.3">
      <c r="A354" s="155">
        <v>96001</v>
      </c>
      <c r="B354" s="155" t="s">
        <v>3</v>
      </c>
      <c r="C354" s="196">
        <v>98000</v>
      </c>
      <c r="D354" s="207">
        <v>5808</v>
      </c>
      <c r="E354" s="207">
        <v>8236</v>
      </c>
      <c r="F354" s="207">
        <v>9611</v>
      </c>
      <c r="G354" s="207">
        <v>10979</v>
      </c>
      <c r="H354" s="207">
        <v>12133</v>
      </c>
      <c r="I354" s="207">
        <v>13272</v>
      </c>
      <c r="J354" s="206"/>
      <c r="K354" s="206"/>
      <c r="L354" s="206"/>
      <c r="M354" s="206"/>
      <c r="N354" s="206"/>
      <c r="O354" s="206"/>
      <c r="P354" s="206"/>
      <c r="Q354" s="206"/>
      <c r="R354" s="206"/>
      <c r="S354" s="206"/>
    </row>
    <row r="355" spans="1:19" x14ac:dyDescent="0.3">
      <c r="A355" s="155">
        <v>98001</v>
      </c>
      <c r="B355" s="155" t="s">
        <v>3</v>
      </c>
      <c r="C355" s="196">
        <v>100000</v>
      </c>
      <c r="D355" s="207">
        <v>5908</v>
      </c>
      <c r="E355" s="207">
        <v>8356</v>
      </c>
      <c r="F355" s="207">
        <v>9751</v>
      </c>
      <c r="G355" s="207">
        <v>11139</v>
      </c>
      <c r="H355" s="207">
        <v>12313</v>
      </c>
      <c r="I355" s="207">
        <v>13472</v>
      </c>
      <c r="J355" s="206"/>
      <c r="K355" s="206"/>
      <c r="L355" s="206"/>
      <c r="M355" s="206"/>
      <c r="N355" s="206"/>
      <c r="O355" s="206"/>
      <c r="P355" s="206"/>
      <c r="Q355" s="206"/>
      <c r="R355" s="206"/>
      <c r="S355" s="206"/>
    </row>
    <row r="356" spans="1:19" x14ac:dyDescent="0.3">
      <c r="A356" s="206"/>
      <c r="B356" s="206"/>
      <c r="C356" s="206"/>
      <c r="D356" s="206"/>
      <c r="E356" s="206"/>
      <c r="F356" s="206"/>
      <c r="G356" s="206"/>
      <c r="H356" s="206"/>
      <c r="I356" s="206"/>
      <c r="J356" s="206"/>
      <c r="K356" s="206"/>
      <c r="L356" s="206"/>
      <c r="M356" s="206"/>
      <c r="N356" s="206"/>
      <c r="O356" s="206"/>
      <c r="P356" s="206"/>
      <c r="Q356" s="206"/>
      <c r="R356" s="206"/>
      <c r="S356" s="206"/>
    </row>
    <row r="357" spans="1:19" x14ac:dyDescent="0.3">
      <c r="A357" s="206"/>
      <c r="B357" s="206"/>
      <c r="C357" s="206"/>
      <c r="D357" s="206"/>
      <c r="E357" s="206"/>
      <c r="F357" s="206"/>
      <c r="G357" s="206"/>
      <c r="H357" s="206"/>
      <c r="I357" s="206"/>
      <c r="J357" s="206"/>
      <c r="K357" s="206"/>
      <c r="L357" s="206"/>
      <c r="M357" s="206"/>
      <c r="N357" s="206"/>
      <c r="O357" s="206"/>
      <c r="P357" s="206"/>
      <c r="Q357" s="206"/>
      <c r="R357" s="206"/>
      <c r="S357" s="206"/>
    </row>
    <row r="358" spans="1:19" x14ac:dyDescent="0.3">
      <c r="A358" s="206"/>
      <c r="B358" s="206"/>
      <c r="C358" s="206"/>
      <c r="D358" s="206"/>
      <c r="E358" s="206"/>
      <c r="F358" s="206"/>
      <c r="G358" s="206"/>
      <c r="H358" s="206"/>
      <c r="I358" s="206"/>
      <c r="J358" s="206"/>
      <c r="K358" s="206"/>
      <c r="L358" s="206"/>
      <c r="M358" s="206"/>
      <c r="N358" s="206"/>
      <c r="O358" s="206"/>
      <c r="P358" s="206"/>
      <c r="Q358" s="206"/>
      <c r="R358" s="206"/>
      <c r="S358" s="206"/>
    </row>
    <row r="359" spans="1:19" x14ac:dyDescent="0.3">
      <c r="A359" s="206"/>
      <c r="B359" s="206"/>
      <c r="C359" s="206"/>
      <c r="D359" s="206"/>
      <c r="E359" s="206"/>
      <c r="F359" s="206"/>
      <c r="G359" s="206"/>
      <c r="H359" s="206"/>
      <c r="I359" s="206"/>
      <c r="J359" s="206"/>
      <c r="K359" s="206"/>
      <c r="L359" s="206"/>
      <c r="M359" s="206"/>
      <c r="N359" s="206"/>
      <c r="O359" s="206"/>
      <c r="P359" s="206"/>
      <c r="Q359" s="206"/>
      <c r="R359" s="206"/>
      <c r="S359" s="206"/>
    </row>
    <row r="360" spans="1:19" x14ac:dyDescent="0.3">
      <c r="A360" s="206"/>
      <c r="B360" s="206"/>
      <c r="C360" s="206"/>
      <c r="D360" s="206"/>
      <c r="E360" s="206"/>
      <c r="F360" s="206"/>
      <c r="G360" s="206"/>
      <c r="H360" s="206"/>
      <c r="I360" s="206"/>
      <c r="J360" s="206"/>
      <c r="K360" s="206"/>
      <c r="L360" s="206"/>
      <c r="M360" s="206"/>
      <c r="N360" s="206"/>
      <c r="O360" s="206"/>
      <c r="P360" s="206"/>
      <c r="Q360" s="206"/>
      <c r="R360" s="206"/>
      <c r="S360" s="206"/>
    </row>
  </sheetData>
  <sheetProtection algorithmName="SHA-512" hashValue="ML42sIkFYe80AYMrzBjDgfaOzfw3eGDdq0EZBU2j1wBpahuCltpMjgqDwUwQFtG+60OurnpZjHuWskKiXzhfHw==" saltValue="o/1vEgbhoK/1c3P3s4AjRQ==" spinCount="100000" sheet="1" objects="1" scenarios="1"/>
  <mergeCells count="4">
    <mergeCell ref="A1:C1"/>
    <mergeCell ref="D1:I1"/>
    <mergeCell ref="N1:S1"/>
    <mergeCell ref="K1:M1"/>
  </mergeCells>
  <pageMargins left="0.7" right="0.7" top="0.75" bottom="0.75" header="0.3" footer="0.3"/>
  <pageSetup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view="pageBreakPreview" zoomScale="130" zoomScaleNormal="100" zoomScaleSheetLayoutView="130" workbookViewId="0">
      <selection activeCell="B20" sqref="B20"/>
    </sheetView>
  </sheetViews>
  <sheetFormatPr defaultRowHeight="14.4" x14ac:dyDescent="0.3"/>
  <cols>
    <col min="1" max="1" width="73.109375" customWidth="1"/>
    <col min="2" max="2" width="9.6640625" customWidth="1"/>
    <col min="3" max="3" width="9.88671875" customWidth="1"/>
    <col min="4" max="4" width="10.33203125" customWidth="1"/>
  </cols>
  <sheetData>
    <row r="1" spans="1:4" ht="15" x14ac:dyDescent="0.25">
      <c r="A1" s="248" t="s">
        <v>7</v>
      </c>
      <c r="B1" s="249"/>
      <c r="C1" s="249"/>
      <c r="D1" s="250"/>
    </row>
    <row r="2" spans="1:4" ht="15" x14ac:dyDescent="0.25">
      <c r="A2" s="346" t="s">
        <v>30</v>
      </c>
      <c r="B2" s="252"/>
      <c r="C2" s="252"/>
      <c r="D2" s="253"/>
    </row>
    <row r="3" spans="1:4" ht="7.5" customHeight="1" x14ac:dyDescent="0.3">
      <c r="A3" s="347" t="s">
        <v>43</v>
      </c>
      <c r="B3" s="337"/>
      <c r="C3" s="337"/>
      <c r="D3" s="348"/>
    </row>
    <row r="4" spans="1:4" ht="5.25" hidden="1" customHeight="1" x14ac:dyDescent="0.25">
      <c r="A4" s="349"/>
      <c r="B4" s="337"/>
      <c r="C4" s="337"/>
      <c r="D4" s="348"/>
    </row>
    <row r="5" spans="1:4" ht="15" x14ac:dyDescent="0.25">
      <c r="A5" s="350" t="s">
        <v>123</v>
      </c>
      <c r="B5" s="351"/>
      <c r="C5" s="351"/>
      <c r="D5" s="351"/>
    </row>
    <row r="6" spans="1:4" ht="15" x14ac:dyDescent="0.25">
      <c r="A6" s="352" t="s">
        <v>124</v>
      </c>
      <c r="B6" s="353"/>
      <c r="C6" s="353"/>
      <c r="D6" s="354"/>
    </row>
    <row r="7" spans="1:4" ht="15" x14ac:dyDescent="0.25">
      <c r="A7" s="343" t="s">
        <v>125</v>
      </c>
      <c r="B7" s="344"/>
      <c r="C7" s="344"/>
      <c r="D7" s="345"/>
    </row>
    <row r="8" spans="1:4" ht="15" x14ac:dyDescent="0.25">
      <c r="A8" s="297" t="s">
        <v>126</v>
      </c>
      <c r="B8" s="298"/>
      <c r="C8" s="298"/>
      <c r="D8" s="299"/>
    </row>
    <row r="9" spans="1:4" ht="15.75" thickBot="1" x14ac:dyDescent="0.3">
      <c r="A9" s="340"/>
      <c r="B9" s="341"/>
      <c r="C9" s="341"/>
      <c r="D9" s="342"/>
    </row>
    <row r="10" spans="1:4" ht="15.75" thickBot="1" x14ac:dyDescent="0.3">
      <c r="A10" s="46"/>
      <c r="B10" s="56" t="s">
        <v>48</v>
      </c>
      <c r="C10" s="56" t="s">
        <v>49</v>
      </c>
      <c r="D10" s="56" t="s">
        <v>50</v>
      </c>
    </row>
    <row r="11" spans="1:4" ht="26.25" x14ac:dyDescent="0.25">
      <c r="A11" s="47" t="s">
        <v>51</v>
      </c>
      <c r="B11" s="57"/>
      <c r="C11" s="57"/>
      <c r="D11" s="54"/>
    </row>
    <row r="12" spans="1:4" ht="26.25" x14ac:dyDescent="0.25">
      <c r="A12" s="50" t="s">
        <v>52</v>
      </c>
      <c r="B12" s="112"/>
      <c r="C12" s="113"/>
      <c r="D12" s="49"/>
    </row>
    <row r="13" spans="1:4" ht="26.25" x14ac:dyDescent="0.25">
      <c r="A13" s="48" t="s">
        <v>53</v>
      </c>
      <c r="B13" s="53"/>
      <c r="C13" s="53"/>
      <c r="D13" s="49"/>
    </row>
    <row r="14" spans="1:4" ht="26.25" x14ac:dyDescent="0.25">
      <c r="A14" s="50" t="s">
        <v>54</v>
      </c>
      <c r="B14" s="53"/>
      <c r="C14" s="53"/>
      <c r="D14" s="49"/>
    </row>
    <row r="15" spans="1:4" ht="26.25" x14ac:dyDescent="0.25">
      <c r="A15" s="48" t="s">
        <v>55</v>
      </c>
      <c r="B15" s="103" t="str">
        <f>IF(ISBLANK(B12),"",('Mom''s present home'!B27:D27))</f>
        <v/>
      </c>
      <c r="C15" s="103" t="str">
        <f>IF(ISBLANK(C12),"",('Dad''s present home'!B29))</f>
        <v/>
      </c>
      <c r="D15" s="49"/>
    </row>
    <row r="16" spans="1:4" ht="26.25" x14ac:dyDescent="0.25">
      <c r="A16" s="50" t="s">
        <v>56</v>
      </c>
      <c r="B16" s="63" t="str">
        <f>IF(ISBLANK(B12),"",SUM(B12-B13-B14-B15))</f>
        <v/>
      </c>
      <c r="C16" s="63" t="str">
        <f>IF(ISBLANK(C12),"",SUM(C12-C13-C14-C15))</f>
        <v/>
      </c>
      <c r="D16" s="37" t="str">
        <f>IF(ISBLANK(C12),"",SUM(B16:C16))</f>
        <v/>
      </c>
    </row>
    <row r="17" spans="1:6" ht="26.25" x14ac:dyDescent="0.25">
      <c r="A17" s="48" t="s">
        <v>127</v>
      </c>
      <c r="B17" s="58"/>
      <c r="C17" s="58"/>
      <c r="D17" s="65">
        <f>IF(C12=0,0,VLOOKUP(D16,'08 Guidelines Base Support Tab '!A3:I252,IF(D11&gt;13,13,D11+3)))</f>
        <v>0</v>
      </c>
    </row>
    <row r="18" spans="1:6" ht="26.25" x14ac:dyDescent="0.25">
      <c r="A18" s="50" t="s">
        <v>58</v>
      </c>
      <c r="B18" s="59" t="str">
        <f>IF(ISBLANK(B12),"",(B16/D16))</f>
        <v/>
      </c>
      <c r="C18" s="59" t="str">
        <f>IF(ISBLANK(C12),"",(C16/D16))</f>
        <v/>
      </c>
      <c r="D18" s="49"/>
    </row>
    <row r="19" spans="1:6" ht="26.25" x14ac:dyDescent="0.25">
      <c r="A19" s="48" t="s">
        <v>59</v>
      </c>
      <c r="B19" s="63" t="str">
        <f>IF(ISBLANK(B12),"",(B18*D17))</f>
        <v/>
      </c>
      <c r="C19" s="63" t="str">
        <f>IF(ISBLANK(C12),"",(C18*D17))</f>
        <v/>
      </c>
      <c r="D19" s="49"/>
    </row>
    <row r="20" spans="1:6" ht="39" x14ac:dyDescent="0.25">
      <c r="A20" s="50" t="s">
        <v>128</v>
      </c>
      <c r="B20" s="77"/>
      <c r="C20" s="87" t="str">
        <f>IF(ISBLANK(B20),"",SUM(-B20+365))</f>
        <v/>
      </c>
      <c r="D20" s="60" t="str">
        <f>IF(ISBLANK(B20),"",SUM(B20:C20))</f>
        <v/>
      </c>
    </row>
    <row r="21" spans="1:6" ht="39" x14ac:dyDescent="0.25">
      <c r="A21" s="48" t="s">
        <v>129</v>
      </c>
      <c r="B21" s="78"/>
      <c r="C21" s="78"/>
      <c r="D21" s="55"/>
    </row>
    <row r="22" spans="1:6" ht="39" x14ac:dyDescent="0.25">
      <c r="A22" s="50" t="s">
        <v>130</v>
      </c>
      <c r="B22" s="79" t="str">
        <f>IF(ISBLANK(B21),"",(IF(B20&lt;131,(-110+B20),20))*(0.0027))</f>
        <v/>
      </c>
      <c r="C22" s="79" t="str">
        <f>IF(ISBLANK(C21),"",(IF(C20&lt;131,(-110+C20),20))*(0.0027))</f>
        <v/>
      </c>
      <c r="D22" s="49"/>
    </row>
    <row r="23" spans="1:6" ht="27" x14ac:dyDescent="0.3">
      <c r="A23" s="48" t="s">
        <v>131</v>
      </c>
      <c r="B23" s="63" t="str">
        <f>(IF(ISBLANK(B21),"",(B22*D17)))</f>
        <v/>
      </c>
      <c r="C23" s="63" t="str">
        <f>(IF(ISBLANK(C21),"",(C22*D17)))</f>
        <v/>
      </c>
      <c r="D23" s="49"/>
    </row>
    <row r="24" spans="1:6" ht="49.5" customHeight="1" x14ac:dyDescent="0.3">
      <c r="A24" s="50" t="s">
        <v>132</v>
      </c>
      <c r="B24" s="63" t="str">
        <f>(IF(ISBLANK(B21),"",(B19-B23)))</f>
        <v/>
      </c>
      <c r="C24" s="63" t="str">
        <f>(IF(ISBLANK(C21),"",(C19-C23)))</f>
        <v/>
      </c>
      <c r="D24" s="49"/>
    </row>
    <row r="25" spans="1:6" ht="63" customHeight="1" x14ac:dyDescent="0.3">
      <c r="A25" s="48" t="s">
        <v>133</v>
      </c>
      <c r="B25" s="61" t="str">
        <f>(IF(ISBLANK(B21),"",(IF(B20&lt;131,(0),(B20-130)*0.0084))))</f>
        <v/>
      </c>
      <c r="C25" s="61" t="str">
        <f>(IF(ISBLANK(C21),"",(IF(C20&lt;131,(0),(C20-130)*0.0084))))</f>
        <v/>
      </c>
      <c r="D25" s="51"/>
    </row>
    <row r="26" spans="1:6" ht="27" x14ac:dyDescent="0.3">
      <c r="A26" s="50" t="s">
        <v>134</v>
      </c>
      <c r="B26" s="63" t="str">
        <f>(IF(ISBLANK(B21),"",(B25*D17)))</f>
        <v/>
      </c>
      <c r="C26" s="63" t="str">
        <f>(IF(ISBLANK(C21),"",(C25*D17)))</f>
        <v/>
      </c>
      <c r="D26" s="52"/>
    </row>
    <row r="27" spans="1:6" ht="40.200000000000003" x14ac:dyDescent="0.3">
      <c r="A27" s="62" t="s">
        <v>135</v>
      </c>
      <c r="B27" s="63" t="str">
        <f>(IF(ISBLANK(B21),"",(B24-B26)))</f>
        <v/>
      </c>
      <c r="C27" s="63" t="str">
        <f>(IF(ISBLANK(C21),"",(C24-C26)))</f>
        <v/>
      </c>
      <c r="D27" s="67"/>
    </row>
    <row r="28" spans="1:6" ht="79.8" x14ac:dyDescent="0.3">
      <c r="A28" s="62" t="s">
        <v>136</v>
      </c>
      <c r="B28" s="71" t="str">
        <f>IF(ISBLANK(B21),"",(IF(B27&lt;0,(A9),B27)))</f>
        <v/>
      </c>
      <c r="C28" s="71" t="str">
        <f>IF(ISBLANK(C21),"",(IF(C27&lt;0,(B9),C27)))</f>
        <v/>
      </c>
      <c r="D28" s="69"/>
    </row>
    <row r="29" spans="1:6" x14ac:dyDescent="0.3">
      <c r="A29" s="68"/>
      <c r="B29" s="82" t="str">
        <f>IF(C27&lt;0,ABS(C27),"")</f>
        <v/>
      </c>
      <c r="C29" s="82" t="str">
        <f>IF(B27&lt;0,ABS(B27),"")</f>
        <v/>
      </c>
      <c r="D29" s="70"/>
    </row>
    <row r="30" spans="1:6" x14ac:dyDescent="0.3">
      <c r="A30" s="81" t="s">
        <v>121</v>
      </c>
      <c r="B30" s="102" t="str">
        <f>IF(ISBLANK(B21),"","Mother")</f>
        <v/>
      </c>
      <c r="C30" s="102" t="str">
        <f>IF(ISBLANK(C21),"","Father")</f>
        <v/>
      </c>
      <c r="D30" s="66"/>
    </row>
    <row r="31" spans="1:6" x14ac:dyDescent="0.3">
      <c r="A31" s="73"/>
      <c r="B31" s="100"/>
      <c r="C31" s="1"/>
      <c r="D31" s="46"/>
    </row>
    <row r="32" spans="1:6" x14ac:dyDescent="0.3">
      <c r="A32" s="80" t="s">
        <v>139</v>
      </c>
      <c r="B32" s="245"/>
      <c r="C32" s="246"/>
      <c r="D32" s="74"/>
      <c r="F32" s="101"/>
    </row>
    <row r="33" spans="1:4" x14ac:dyDescent="0.3">
      <c r="A33" s="239" t="s">
        <v>137</v>
      </c>
      <c r="B33" s="240"/>
      <c r="C33" s="240"/>
      <c r="D33" s="240"/>
    </row>
    <row r="34" spans="1:4" x14ac:dyDescent="0.3">
      <c r="A34" s="338"/>
      <c r="B34" s="339"/>
      <c r="C34" s="339"/>
      <c r="D34" s="339"/>
    </row>
    <row r="35" spans="1:4" x14ac:dyDescent="0.3">
      <c r="A35" s="338" t="s">
        <v>122</v>
      </c>
      <c r="B35" s="339"/>
      <c r="C35" s="339"/>
      <c r="D35" s="339"/>
    </row>
    <row r="36" spans="1:4" x14ac:dyDescent="0.3">
      <c r="A36" s="335"/>
      <c r="B36" s="240"/>
      <c r="C36" s="337"/>
      <c r="D36" s="337"/>
    </row>
    <row r="37" spans="1:4" x14ac:dyDescent="0.3">
      <c r="A37" s="336"/>
      <c r="B37" s="337"/>
      <c r="C37" s="337"/>
      <c r="D37" s="337"/>
    </row>
    <row r="38" spans="1:4" x14ac:dyDescent="0.3">
      <c r="A38" s="336"/>
      <c r="B38" s="337"/>
      <c r="C38" s="337"/>
      <c r="D38" s="337"/>
    </row>
    <row r="39" spans="1:4" x14ac:dyDescent="0.3">
      <c r="A39" s="336"/>
      <c r="B39" s="337"/>
      <c r="C39" s="337"/>
      <c r="D39" s="337"/>
    </row>
    <row r="40" spans="1:4" x14ac:dyDescent="0.3">
      <c r="A40" s="338" t="s">
        <v>64</v>
      </c>
      <c r="B40" s="339"/>
      <c r="C40" s="339"/>
      <c r="D40" s="339"/>
    </row>
    <row r="41" spans="1:4" x14ac:dyDescent="0.3">
      <c r="A41" s="239" t="s">
        <v>65</v>
      </c>
      <c r="B41" s="240"/>
      <c r="C41" s="240"/>
      <c r="D41" s="240"/>
    </row>
  </sheetData>
  <sheetProtection algorithmName="SHA-512" hashValue="taluqMpwtZVJtQzhqmHRQxvMDmTZQUXmzADAmQRQnY7NpLogd8Hv4r+KM/hKcly51VDQoG5tqcOVhPYZq3BB0Q==" saltValue="sgjURtcF8Qffx89kXGem5Q==" spinCount="100000" sheet="1" objects="1" scenarios="1"/>
  <mergeCells count="16">
    <mergeCell ref="A1:D1"/>
    <mergeCell ref="A2:D2"/>
    <mergeCell ref="A7:D7"/>
    <mergeCell ref="A5:D5"/>
    <mergeCell ref="A6:D6"/>
    <mergeCell ref="A3:D4"/>
    <mergeCell ref="A41:D41"/>
    <mergeCell ref="A35:D35"/>
    <mergeCell ref="A40:D40"/>
    <mergeCell ref="A36:A39"/>
    <mergeCell ref="B36:D39"/>
    <mergeCell ref="A34:D34"/>
    <mergeCell ref="A9:D9"/>
    <mergeCell ref="A8:D8"/>
    <mergeCell ref="A33:D33"/>
    <mergeCell ref="B32:C32"/>
  </mergeCells>
  <dataValidations count="2">
    <dataValidation type="list" allowBlank="1" showInputMessage="1" showErrorMessage="1" sqref="B21">
      <formula1>$B$10</formula1>
    </dataValidation>
    <dataValidation type="list" allowBlank="1" showInputMessage="1" showErrorMessage="1" sqref="C21">
      <formula1>$C$10</formula1>
    </dataValidation>
  </dataValidations>
  <pageMargins left="0.1" right="0.1" top="0" bottom="0"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'New Low Income Table'!$D$5:$I$5</xm:f>
          </x14:formula1>
          <xm:sqref>D11</xm:sqref>
        </x14:dataValidation>
        <x14:dataValidation type="list" allowBlank="1" showInputMessage="1" showErrorMessage="1">
          <x14:formula1>
            <xm:f>'New Low Income Table'!$K$41:$K$42</xm:f>
          </x14:formula1>
          <xm:sqref>B32:C32</xm:sqref>
        </x14:dataValidation>
        <x14:dataValidation type="list" allowBlank="1" showInputMessage="1" showErrorMessage="1">
          <x14:formula1>
            <xm:f>'New Low Income Table'!$K$44:$K$47</xm:f>
          </x14:formula1>
          <xm:sqref>A36</xm:sqref>
        </x14:dataValidation>
        <x14:dataValidation type="list" allowBlank="1" showInputMessage="1" showErrorMessage="1">
          <x14:formula1>
            <xm:f>'New Low Income Table'!$K$1:$K$8</xm:f>
          </x14:formula1>
          <xm:sqref>A1:D1</xm:sqref>
        </x14:dataValidation>
        <x14:dataValidation type="list" allowBlank="1" showInputMessage="1" showErrorMessage="1">
          <x14:formula1>
            <xm:f>'New Low Income Table'!$K$10:$K$38</xm:f>
          </x14:formula1>
          <xm:sqref>A2:D2</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36"/>
  <sheetViews>
    <sheetView view="pageBreakPreview" topLeftCell="A6" zoomScale="130" zoomScaleNormal="100" zoomScaleSheetLayoutView="130" workbookViewId="0">
      <selection activeCell="I17" sqref="I17"/>
    </sheetView>
  </sheetViews>
  <sheetFormatPr defaultColWidth="9.109375" defaultRowHeight="14.4" x14ac:dyDescent="0.3"/>
  <cols>
    <col min="1" max="1" width="73.33203125" style="29" customWidth="1"/>
    <col min="2" max="3" width="9.6640625" style="29" customWidth="1"/>
    <col min="4" max="4" width="10.109375" style="29" customWidth="1"/>
    <col min="5" max="16384" width="9.109375" style="29"/>
  </cols>
  <sheetData>
    <row r="1" spans="1:4" ht="15" x14ac:dyDescent="0.25">
      <c r="A1" s="248" t="s">
        <v>7</v>
      </c>
      <c r="B1" s="249"/>
      <c r="C1" s="249"/>
      <c r="D1" s="250"/>
    </row>
    <row r="2" spans="1:4" ht="15" x14ac:dyDescent="0.25">
      <c r="A2" s="251" t="s">
        <v>30</v>
      </c>
      <c r="B2" s="252"/>
      <c r="C2" s="252"/>
      <c r="D2" s="253"/>
    </row>
    <row r="3" spans="1:4" ht="15" x14ac:dyDescent="0.25">
      <c r="A3" s="254"/>
      <c r="B3" s="255"/>
      <c r="C3" s="255"/>
      <c r="D3" s="256"/>
    </row>
    <row r="4" spans="1:4" x14ac:dyDescent="0.3">
      <c r="A4" s="88" t="s">
        <v>43</v>
      </c>
      <c r="B4" s="257" t="s">
        <v>106</v>
      </c>
      <c r="C4" s="258"/>
      <c r="D4" s="259"/>
    </row>
    <row r="5" spans="1:4" x14ac:dyDescent="0.3">
      <c r="A5" s="83"/>
      <c r="B5" s="260"/>
      <c r="C5" s="261"/>
      <c r="D5" s="262"/>
    </row>
    <row r="6" spans="1:4" x14ac:dyDescent="0.3">
      <c r="A6" s="89" t="s">
        <v>107</v>
      </c>
      <c r="B6" s="263"/>
      <c r="C6" s="264"/>
      <c r="D6" s="265"/>
    </row>
    <row r="7" spans="1:4" x14ac:dyDescent="0.3">
      <c r="A7" s="97" t="s">
        <v>46</v>
      </c>
      <c r="B7" s="266" t="s">
        <v>108</v>
      </c>
      <c r="C7" s="267"/>
      <c r="D7" s="268"/>
    </row>
    <row r="8" spans="1:4" x14ac:dyDescent="0.3">
      <c r="A8" s="90"/>
      <c r="B8" s="269"/>
      <c r="C8" s="270"/>
      <c r="D8" s="271"/>
    </row>
    <row r="9" spans="1:4" x14ac:dyDescent="0.3">
      <c r="A9" s="91"/>
      <c r="B9" s="272"/>
      <c r="C9" s="273"/>
      <c r="D9" s="274"/>
    </row>
    <row r="10" spans="1:4" ht="15" x14ac:dyDescent="0.25">
      <c r="A10" s="92"/>
      <c r="B10" s="93" t="s">
        <v>48</v>
      </c>
      <c r="C10" s="93" t="s">
        <v>49</v>
      </c>
      <c r="D10" s="93" t="s">
        <v>50</v>
      </c>
    </row>
    <row r="11" spans="1:4" ht="26.25" x14ac:dyDescent="0.25">
      <c r="A11" s="94" t="s">
        <v>51</v>
      </c>
      <c r="B11" s="75">
        <v>1</v>
      </c>
      <c r="C11" s="75">
        <v>1</v>
      </c>
      <c r="D11" s="111">
        <f>IF(ISBLANK(C11),"",SUM(B11:C11))</f>
        <v>2</v>
      </c>
    </row>
    <row r="12" spans="1:4" ht="26.25" x14ac:dyDescent="0.25">
      <c r="A12" s="94" t="s">
        <v>109</v>
      </c>
      <c r="B12" s="64">
        <f>IF(ISBLANK(C11),"",(B11/D11))</f>
        <v>0.5</v>
      </c>
      <c r="C12" s="64">
        <f>IF(ISBLANK(C11),"",(C11/D11))</f>
        <v>0.5</v>
      </c>
      <c r="D12" s="95"/>
    </row>
    <row r="13" spans="1:4" ht="26.25" x14ac:dyDescent="0.25">
      <c r="A13" s="96" t="s">
        <v>110</v>
      </c>
      <c r="B13" s="112">
        <v>2200</v>
      </c>
      <c r="C13" s="112">
        <v>3100</v>
      </c>
      <c r="D13" s="39"/>
    </row>
    <row r="14" spans="1:4" ht="26.25" x14ac:dyDescent="0.25">
      <c r="A14" s="96" t="s">
        <v>111</v>
      </c>
      <c r="B14" s="112"/>
      <c r="C14" s="112"/>
      <c r="D14" s="39"/>
    </row>
    <row r="15" spans="1:4" ht="26.25" x14ac:dyDescent="0.25">
      <c r="A15" s="96" t="s">
        <v>112</v>
      </c>
      <c r="B15" s="112"/>
      <c r="C15" s="112"/>
      <c r="D15" s="39"/>
    </row>
    <row r="16" spans="1:4" ht="26.25" x14ac:dyDescent="0.25">
      <c r="A16" s="96" t="s">
        <v>113</v>
      </c>
      <c r="B16" s="114">
        <f>IF(ISBLANK(B11),"",('Mom''s present home'!B27:D27))</f>
        <v>0</v>
      </c>
      <c r="C16" s="114">
        <f>IF(ISBLANK(C11),"",('Dad''s present home'!B29))</f>
        <v>0</v>
      </c>
      <c r="D16" s="39"/>
    </row>
    <row r="17" spans="1:4" ht="26.25" x14ac:dyDescent="0.25">
      <c r="A17" s="96" t="s">
        <v>114</v>
      </c>
      <c r="B17" s="63">
        <f>IF(ISBLANK(B13),"",SUM(B13-B14-B15-B16))</f>
        <v>2200</v>
      </c>
      <c r="C17" s="63">
        <f>IF(ISBLANK(C13),"",SUM(C13-C14-C15-C16))</f>
        <v>3100</v>
      </c>
      <c r="D17" s="63">
        <f>IF(ISBLANK(C11),"",SUM(B17:C17))</f>
        <v>5300</v>
      </c>
    </row>
    <row r="18" spans="1:4" ht="26.25" x14ac:dyDescent="0.25">
      <c r="A18" s="96" t="s">
        <v>115</v>
      </c>
      <c r="B18" s="39"/>
      <c r="C18" s="39"/>
      <c r="D18" s="63">
        <f>IF(C11=0,0,VLOOKUP(D17,'08 Guidelines Base Support Tab '!A3:I252,IF(D11&gt;13,13,D11+3)))</f>
        <v>1217</v>
      </c>
    </row>
    <row r="19" spans="1:4" ht="26.25" x14ac:dyDescent="0.25">
      <c r="A19" s="96" t="s">
        <v>116</v>
      </c>
      <c r="B19" s="59">
        <f>IF(ISBLANK(B13),"",(B17/D17))</f>
        <v>0.41509433962264153</v>
      </c>
      <c r="C19" s="59">
        <f>IF(ISBLANK(C13),"",(C17/D17))</f>
        <v>0.58490566037735847</v>
      </c>
      <c r="D19" s="39"/>
    </row>
    <row r="20" spans="1:4" ht="26.25" x14ac:dyDescent="0.25">
      <c r="A20" s="96" t="s">
        <v>117</v>
      </c>
      <c r="B20" s="63">
        <f>IF(ISBLANK(B13),"",(B19*D18))</f>
        <v>505.16981132075472</v>
      </c>
      <c r="C20" s="63">
        <f>IF(ISBLANK(C13),"",(C19*D18))</f>
        <v>711.83018867924523</v>
      </c>
      <c r="D20" s="115"/>
    </row>
    <row r="21" spans="1:4" ht="26.25" x14ac:dyDescent="0.25">
      <c r="A21" s="96" t="s">
        <v>118</v>
      </c>
      <c r="B21" s="63">
        <f>IF(ISBLANK(C13),"",(B20*C12))</f>
        <v>252.58490566037736</v>
      </c>
      <c r="C21" s="116"/>
      <c r="D21" s="115"/>
    </row>
    <row r="22" spans="1:4" ht="26.25" x14ac:dyDescent="0.25">
      <c r="A22" s="96" t="s">
        <v>119</v>
      </c>
      <c r="B22" s="115"/>
      <c r="C22" s="63">
        <f>IF(ISBLANK(C13),"",(C20*B12))</f>
        <v>355.91509433962261</v>
      </c>
      <c r="D22" s="116"/>
    </row>
    <row r="23" spans="1:4" ht="39" x14ac:dyDescent="0.25">
      <c r="A23" s="96" t="s">
        <v>120</v>
      </c>
      <c r="B23" s="247">
        <f>IF(ISBLANK(C13),"",(IF(B21&gt;C22,(B21-C22),C22-B21)))</f>
        <v>103.33018867924525</v>
      </c>
      <c r="C23" s="247"/>
      <c r="D23" s="247"/>
    </row>
    <row r="24" spans="1:4" ht="15" x14ac:dyDescent="0.25">
      <c r="A24" s="382"/>
      <c r="B24" s="244"/>
      <c r="C24" s="244"/>
      <c r="D24" s="244"/>
    </row>
    <row r="25" spans="1:4" ht="15" x14ac:dyDescent="0.25">
      <c r="A25" s="30" t="s">
        <v>121</v>
      </c>
      <c r="B25" s="241" t="str">
        <f>IF(ISBLANK(C13),"",(IF(B21&gt;C22,(B10),C10)))</f>
        <v>Father</v>
      </c>
      <c r="C25" s="242"/>
      <c r="D25" s="242"/>
    </row>
    <row r="26" spans="1:4" ht="15" x14ac:dyDescent="0.25">
      <c r="A26" s="243"/>
      <c r="B26" s="244"/>
      <c r="C26" s="244"/>
      <c r="D26" s="244"/>
    </row>
    <row r="27" spans="1:4" x14ac:dyDescent="0.3">
      <c r="A27" s="80" t="s">
        <v>138</v>
      </c>
      <c r="B27" s="245"/>
      <c r="C27" s="246"/>
      <c r="D27" s="74"/>
    </row>
    <row r="28" spans="1:4" x14ac:dyDescent="0.3">
      <c r="A28" s="239" t="s">
        <v>62</v>
      </c>
      <c r="B28" s="240"/>
      <c r="C28" s="240"/>
      <c r="D28" s="240"/>
    </row>
    <row r="29" spans="1:4" x14ac:dyDescent="0.3">
      <c r="A29" s="243"/>
      <c r="B29" s="244"/>
      <c r="C29" s="244"/>
      <c r="D29" s="244"/>
    </row>
    <row r="30" spans="1:4" x14ac:dyDescent="0.3">
      <c r="A30" s="243" t="s">
        <v>122</v>
      </c>
      <c r="B30" s="244"/>
      <c r="C30" s="244"/>
      <c r="D30" s="244"/>
    </row>
    <row r="31" spans="1:4" x14ac:dyDescent="0.3">
      <c r="A31" s="235"/>
      <c r="B31" s="237"/>
      <c r="C31" s="238"/>
      <c r="D31" s="238"/>
    </row>
    <row r="32" spans="1:4" x14ac:dyDescent="0.3">
      <c r="A32" s="236"/>
      <c r="B32" s="238"/>
      <c r="C32" s="238"/>
      <c r="D32" s="238"/>
    </row>
    <row r="33" spans="1:4" x14ac:dyDescent="0.3">
      <c r="A33" s="236"/>
      <c r="B33" s="238"/>
      <c r="C33" s="238"/>
      <c r="D33" s="238"/>
    </row>
    <row r="34" spans="1:4" x14ac:dyDescent="0.3">
      <c r="A34" s="236"/>
      <c r="B34" s="238"/>
      <c r="C34" s="238"/>
      <c r="D34" s="238"/>
    </row>
    <row r="35" spans="1:4" x14ac:dyDescent="0.3">
      <c r="A35" s="236"/>
      <c r="B35" s="238"/>
      <c r="C35" s="238"/>
      <c r="D35" s="238"/>
    </row>
    <row r="36" spans="1:4" x14ac:dyDescent="0.3">
      <c r="A36" s="239" t="s">
        <v>65</v>
      </c>
      <c r="B36" s="240"/>
      <c r="C36" s="240"/>
      <c r="D36" s="240"/>
    </row>
  </sheetData>
  <sheetProtection algorithmName="SHA-512" hashValue="5yxVhIH/j1vT+JmPouFkUhkVzKAhNadiS8d8dc9KLO84SD+kHn8kNikmjfarc4D97ODaeLXmHoJ3WOYl8+5PAA==" saltValue="/W1V7YcNdiHl+e6wEEhcPw==" spinCount="100000" sheet="1" objects="1" scenarios="1"/>
  <mergeCells count="16">
    <mergeCell ref="A36:D36"/>
    <mergeCell ref="B23:D23"/>
    <mergeCell ref="A28:D28"/>
    <mergeCell ref="A29:D29"/>
    <mergeCell ref="A30:D30"/>
    <mergeCell ref="A26:D26"/>
    <mergeCell ref="B27:C27"/>
    <mergeCell ref="A31:A35"/>
    <mergeCell ref="B31:D35"/>
    <mergeCell ref="B4:D6"/>
    <mergeCell ref="B7:D9"/>
    <mergeCell ref="B25:D25"/>
    <mergeCell ref="A1:D1"/>
    <mergeCell ref="A2:D2"/>
    <mergeCell ref="A3:D3"/>
    <mergeCell ref="A24:D24"/>
  </mergeCells>
  <pageMargins left="0.1" right="0.1" top="0.5" bottom="0.5" header="0.3" footer="0.3"/>
  <pageSetup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'New Low Income Table'!$K$1:$K$8</xm:f>
          </x14:formula1>
          <xm:sqref>A1:D1</xm:sqref>
        </x14:dataValidation>
        <x14:dataValidation type="list" allowBlank="1" showInputMessage="1" showErrorMessage="1">
          <x14:formula1>
            <xm:f>'New Low Income Table'!$K$10:$K$38</xm:f>
          </x14:formula1>
          <xm:sqref>A2:D2</xm:sqref>
        </x14:dataValidation>
        <x14:dataValidation type="list" allowBlank="1" showInputMessage="1" showErrorMessage="1">
          <x14:formula1>
            <xm:f>'New Low Income Table'!$D$5:$H$5</xm:f>
          </x14:formula1>
          <xm:sqref>B11:C11</xm:sqref>
        </x14:dataValidation>
        <x14:dataValidation type="list" allowBlank="1" showInputMessage="1" showErrorMessage="1">
          <x14:formula1>
            <xm:f>'New Low Income Table'!$K$41:$K$42</xm:f>
          </x14:formula1>
          <xm:sqref>B27:C27</xm:sqref>
        </x14:dataValidation>
        <x14:dataValidation type="list" allowBlank="1" showInputMessage="1" showErrorMessage="1">
          <x14:formula1>
            <xm:f>'New Low Income Table'!$K$44:$K$47</xm:f>
          </x14:formula1>
          <xm:sqref>A31:A35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view="pageBreakPreview" zoomScale="130" zoomScaleNormal="100" zoomScaleSheetLayoutView="130" workbookViewId="0">
      <selection activeCell="C15" sqref="C15"/>
    </sheetView>
  </sheetViews>
  <sheetFormatPr defaultRowHeight="14.4" x14ac:dyDescent="0.3"/>
  <cols>
    <col min="1" max="1" width="73.109375" customWidth="1"/>
    <col min="2" max="3" width="9.5546875" customWidth="1"/>
    <col min="4" max="4" width="10.6640625" customWidth="1"/>
  </cols>
  <sheetData>
    <row r="1" spans="1:4" ht="15" x14ac:dyDescent="0.25">
      <c r="A1" s="357" t="s">
        <v>6</v>
      </c>
      <c r="B1" s="358"/>
      <c r="C1" s="358"/>
      <c r="D1" s="359"/>
    </row>
    <row r="2" spans="1:4" ht="15" x14ac:dyDescent="0.25">
      <c r="A2" s="360" t="s">
        <v>18</v>
      </c>
      <c r="B2" s="361"/>
      <c r="C2" s="361"/>
      <c r="D2" s="362"/>
    </row>
    <row r="3" spans="1:4" ht="15" x14ac:dyDescent="0.25">
      <c r="A3" s="349"/>
      <c r="B3" s="337"/>
      <c r="C3" s="337"/>
      <c r="D3" s="348"/>
    </row>
    <row r="4" spans="1:4" x14ac:dyDescent="0.3">
      <c r="A4" s="84" t="s">
        <v>82</v>
      </c>
      <c r="B4" s="363" t="s">
        <v>67</v>
      </c>
      <c r="C4" s="363"/>
      <c r="D4" s="363"/>
    </row>
    <row r="5" spans="1:4" x14ac:dyDescent="0.3">
      <c r="A5" s="85"/>
      <c r="B5" s="363"/>
      <c r="C5" s="363"/>
      <c r="D5" s="363"/>
    </row>
    <row r="6" spans="1:4" x14ac:dyDescent="0.3">
      <c r="A6" s="84" t="s">
        <v>68</v>
      </c>
      <c r="B6" s="363"/>
      <c r="C6" s="363"/>
      <c r="D6" s="363"/>
    </row>
    <row r="7" spans="1:4" x14ac:dyDescent="0.3">
      <c r="A7" s="85"/>
      <c r="B7" s="364" t="s">
        <v>83</v>
      </c>
      <c r="C7" s="364"/>
      <c r="D7" s="364"/>
    </row>
    <row r="8" spans="1:4" x14ac:dyDescent="0.3">
      <c r="A8" s="84"/>
      <c r="B8" s="364"/>
      <c r="C8" s="364"/>
      <c r="D8" s="364"/>
    </row>
    <row r="9" spans="1:4" x14ac:dyDescent="0.3">
      <c r="A9" s="86"/>
      <c r="B9" s="364"/>
      <c r="C9" s="364"/>
      <c r="D9" s="364"/>
    </row>
    <row r="10" spans="1:4" ht="15" x14ac:dyDescent="0.25">
      <c r="A10" s="356"/>
      <c r="B10" s="356"/>
      <c r="C10" s="356"/>
      <c r="D10" s="356"/>
    </row>
    <row r="11" spans="1:4" s="18" customFormat="1" ht="28.5" customHeight="1" x14ac:dyDescent="0.25">
      <c r="A11" s="22" t="s">
        <v>84</v>
      </c>
      <c r="B11" s="26" t="s">
        <v>69</v>
      </c>
      <c r="C11" s="26" t="s">
        <v>70</v>
      </c>
      <c r="D11" s="26" t="s">
        <v>71</v>
      </c>
    </row>
    <row r="12" spans="1:4" ht="30" x14ac:dyDescent="0.25">
      <c r="A12" s="22" t="s">
        <v>72</v>
      </c>
      <c r="B12" s="23"/>
      <c r="C12" s="23"/>
      <c r="D12" s="98"/>
    </row>
    <row r="13" spans="1:4" ht="30" x14ac:dyDescent="0.25">
      <c r="A13" s="22" t="s">
        <v>73</v>
      </c>
      <c r="B13" s="99"/>
      <c r="C13" s="99"/>
      <c r="D13" s="118"/>
    </row>
    <row r="14" spans="1:4" ht="30" x14ac:dyDescent="0.25">
      <c r="A14" s="22" t="s">
        <v>74</v>
      </c>
      <c r="B14" s="99"/>
      <c r="C14" s="99"/>
      <c r="D14" s="117"/>
    </row>
    <row r="15" spans="1:4" ht="30" x14ac:dyDescent="0.25">
      <c r="A15" s="22" t="s">
        <v>75</v>
      </c>
      <c r="B15" s="99"/>
      <c r="C15" s="99"/>
      <c r="D15" s="117"/>
    </row>
    <row r="16" spans="1:4" ht="30" x14ac:dyDescent="0.25">
      <c r="A16" s="22" t="s">
        <v>76</v>
      </c>
      <c r="B16" s="27" t="str">
        <f>IF(ISBLANK(B13),"",SUM(B13-B14-B15))</f>
        <v/>
      </c>
      <c r="C16" s="27" t="str">
        <f>IF(ISBLANK(C13),"",SUM(C13-C14-C15))</f>
        <v/>
      </c>
      <c r="D16" s="27" t="str">
        <f>IF(ISBLANK(C13),"",SUM(B16:C16))</f>
        <v/>
      </c>
    </row>
    <row r="17" spans="1:4" ht="30" x14ac:dyDescent="0.25">
      <c r="A17" s="22" t="s">
        <v>77</v>
      </c>
      <c r="B17" s="23"/>
      <c r="C17" s="23"/>
      <c r="D17" s="27">
        <f>IF(D12=0,0,VLOOKUP(D16,'08 Guidelines Base Support Tab '!A3:I252,IF(D12&gt;13,13,D12+3)))</f>
        <v>0</v>
      </c>
    </row>
    <row r="18" spans="1:4" ht="30" x14ac:dyDescent="0.25">
      <c r="A18" s="22" t="s">
        <v>78</v>
      </c>
      <c r="B18" s="28" t="str">
        <f>IF(ISBLANK(C13),"",(B16/D16))</f>
        <v/>
      </c>
      <c r="C18" s="28" t="str">
        <f>IF(ISBLANK(C13),"",(C16/D16))</f>
        <v/>
      </c>
      <c r="D18" s="23"/>
    </row>
    <row r="19" spans="1:4" ht="30" x14ac:dyDescent="0.25">
      <c r="A19" s="22" t="s">
        <v>79</v>
      </c>
      <c r="B19" s="27" t="str">
        <f>IF(ISBLANK(B13),"",(B18*D17))</f>
        <v/>
      </c>
      <c r="C19" s="27" t="str">
        <f>IF(ISBLANK(C13),"",(C18*D17))</f>
        <v/>
      </c>
      <c r="D19" s="23"/>
    </row>
    <row r="20" spans="1:4" ht="30" customHeight="1" x14ac:dyDescent="0.25">
      <c r="A20" s="22" t="s">
        <v>80</v>
      </c>
      <c r="B20" s="23"/>
      <c r="C20" s="23"/>
      <c r="D20" s="99"/>
    </row>
    <row r="21" spans="1:4" ht="30" x14ac:dyDescent="0.25">
      <c r="A21" s="22" t="s">
        <v>81</v>
      </c>
      <c r="B21" s="23"/>
      <c r="C21" s="23"/>
      <c r="D21" s="99"/>
    </row>
    <row r="22" spans="1:4" x14ac:dyDescent="0.3">
      <c r="A22" s="356"/>
      <c r="B22" s="356"/>
      <c r="C22" s="356"/>
      <c r="D22" s="356"/>
    </row>
    <row r="23" spans="1:4" ht="10.5" customHeight="1" x14ac:dyDescent="0.3">
      <c r="A23" s="356"/>
      <c r="B23" s="356"/>
      <c r="C23" s="356"/>
      <c r="D23" s="356"/>
    </row>
    <row r="24" spans="1:4" ht="28.8" x14ac:dyDescent="0.3">
      <c r="A24" s="22" t="s">
        <v>85</v>
      </c>
      <c r="B24" s="365" t="str">
        <f>(B19)</f>
        <v/>
      </c>
      <c r="C24" s="365"/>
      <c r="D24" s="365"/>
    </row>
    <row r="25" spans="1:4" ht="28.8" x14ac:dyDescent="0.3">
      <c r="A25" s="22" t="s">
        <v>86</v>
      </c>
      <c r="B25" s="365" t="str">
        <f>IF(ISBLANK(D20),"",(D20*0.5))</f>
        <v/>
      </c>
      <c r="C25" s="365"/>
      <c r="D25" s="365"/>
    </row>
    <row r="26" spans="1:4" ht="45" customHeight="1" x14ac:dyDescent="0.3">
      <c r="A26" s="22" t="s">
        <v>87</v>
      </c>
      <c r="B26" s="365" t="str">
        <f>IF(ISBLANK(D21),"",(D21*0.5))</f>
        <v/>
      </c>
      <c r="C26" s="365"/>
      <c r="D26" s="365"/>
    </row>
    <row r="27" spans="1:4" ht="61.5" customHeight="1" x14ac:dyDescent="0.3">
      <c r="A27" s="22" t="s">
        <v>88</v>
      </c>
      <c r="B27" s="365">
        <f>SUM(B24:D26)</f>
        <v>0</v>
      </c>
      <c r="C27" s="365"/>
      <c r="D27" s="365"/>
    </row>
    <row r="28" spans="1:4" x14ac:dyDescent="0.3">
      <c r="A28" s="355">
        <v>34608</v>
      </c>
      <c r="B28" s="356"/>
      <c r="C28" s="356"/>
      <c r="D28" s="356"/>
    </row>
    <row r="29" spans="1:4" ht="10.5" customHeight="1" x14ac:dyDescent="0.3">
      <c r="A29" s="356"/>
      <c r="B29" s="356"/>
      <c r="C29" s="356"/>
      <c r="D29" s="356"/>
    </row>
  </sheetData>
  <sheetProtection algorithmName="SHA-512" hashValue="D9OqHdToZS2kSnT+uru765KXIb2uIfEiSF+L2SUQa/v2ZvSvOfDv9e/SokRPs3ki2ufFyw2KxI23SrPHtqgXYA==" saltValue="QIuNKQhgzLIlYaKkTa0QUQ==" spinCount="100000" sheet="1" objects="1" scenarios="1"/>
  <mergeCells count="12">
    <mergeCell ref="A1:D1"/>
    <mergeCell ref="A2:D2"/>
    <mergeCell ref="A3:D3"/>
    <mergeCell ref="B4:D6"/>
    <mergeCell ref="B7:D9"/>
    <mergeCell ref="A10:D10"/>
    <mergeCell ref="A22:D23"/>
    <mergeCell ref="A28:D29"/>
    <mergeCell ref="B24:D24"/>
    <mergeCell ref="B25:D25"/>
    <mergeCell ref="B26:D26"/>
    <mergeCell ref="B27:D27"/>
  </mergeCells>
  <pageMargins left="0.1" right="0.1" top="0.5" bottom="0.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'New Low Income Table'!$K$1:$K$8</xm:f>
          </x14:formula1>
          <xm:sqref>A1:D1</xm:sqref>
        </x14:dataValidation>
        <x14:dataValidation type="list" allowBlank="1" showInputMessage="1" showErrorMessage="1">
          <x14:formula1>
            <xm:f>'New Low Income Table'!$K$10:$K$38</xm:f>
          </x14:formula1>
          <xm:sqref>A2:D2</xm:sqref>
        </x14:dataValidation>
        <x14:dataValidation type="list" allowBlank="1" showInputMessage="1" showErrorMessage="1">
          <x14:formula1>
            <xm:f>'New Low Income Table'!$D$5:$I$5</xm:f>
          </x14:formula1>
          <xm:sqref>D12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view="pageBreakPreview" topLeftCell="A3" zoomScale="130" zoomScaleNormal="100" zoomScaleSheetLayoutView="130" workbookViewId="0">
      <selection activeCell="C13" sqref="C13"/>
    </sheetView>
  </sheetViews>
  <sheetFormatPr defaultRowHeight="14.4" x14ac:dyDescent="0.3"/>
  <cols>
    <col min="1" max="1" width="72.109375" customWidth="1"/>
    <col min="2" max="3" width="9.6640625" customWidth="1"/>
    <col min="4" max="4" width="10.6640625" customWidth="1"/>
  </cols>
  <sheetData>
    <row r="1" spans="1:4" ht="15" x14ac:dyDescent="0.25">
      <c r="A1" s="357" t="s">
        <v>5</v>
      </c>
      <c r="B1" s="358"/>
      <c r="C1" s="358"/>
      <c r="D1" s="359"/>
    </row>
    <row r="2" spans="1:4" ht="15" x14ac:dyDescent="0.25">
      <c r="A2" s="360" t="s">
        <v>30</v>
      </c>
      <c r="B2" s="366"/>
      <c r="C2" s="366"/>
      <c r="D2" s="367"/>
    </row>
    <row r="3" spans="1:4" ht="15" x14ac:dyDescent="0.25">
      <c r="A3" s="349"/>
      <c r="B3" s="337"/>
      <c r="C3" s="337"/>
      <c r="D3" s="348"/>
    </row>
    <row r="4" spans="1:4" x14ac:dyDescent="0.3">
      <c r="A4" s="84"/>
      <c r="B4" s="368" t="s">
        <v>89</v>
      </c>
      <c r="C4" s="369"/>
      <c r="D4" s="370"/>
    </row>
    <row r="5" spans="1:4" x14ac:dyDescent="0.3">
      <c r="A5" s="85" t="s">
        <v>82</v>
      </c>
      <c r="B5" s="371"/>
      <c r="C5" s="372"/>
      <c r="D5" s="373"/>
    </row>
    <row r="6" spans="1:4" x14ac:dyDescent="0.3">
      <c r="A6" s="84" t="s">
        <v>68</v>
      </c>
      <c r="B6" s="374"/>
      <c r="C6" s="375"/>
      <c r="D6" s="376"/>
    </row>
    <row r="7" spans="1:4" x14ac:dyDescent="0.3">
      <c r="A7" s="85" t="s">
        <v>66</v>
      </c>
      <c r="B7" s="364" t="s">
        <v>83</v>
      </c>
      <c r="C7" s="364"/>
      <c r="D7" s="364"/>
    </row>
    <row r="8" spans="1:4" x14ac:dyDescent="0.3">
      <c r="A8" s="84" t="s">
        <v>90</v>
      </c>
      <c r="B8" s="364"/>
      <c r="C8" s="364"/>
      <c r="D8" s="364"/>
    </row>
    <row r="9" spans="1:4" x14ac:dyDescent="0.3">
      <c r="A9" s="86"/>
      <c r="B9" s="364"/>
      <c r="C9" s="364"/>
      <c r="D9" s="364"/>
    </row>
    <row r="10" spans="1:4" ht="15" x14ac:dyDescent="0.25">
      <c r="A10" s="356"/>
      <c r="B10" s="356"/>
      <c r="C10" s="356"/>
      <c r="D10" s="356"/>
    </row>
    <row r="11" spans="1:4" ht="30" x14ac:dyDescent="0.25">
      <c r="A11" s="19" t="s">
        <v>84</v>
      </c>
      <c r="B11" s="20" t="s">
        <v>91</v>
      </c>
      <c r="C11" s="21" t="s">
        <v>70</v>
      </c>
      <c r="D11" s="20" t="s">
        <v>71</v>
      </c>
    </row>
    <row r="12" spans="1:4" ht="28.5" customHeight="1" x14ac:dyDescent="0.25">
      <c r="A12" s="22" t="s">
        <v>92</v>
      </c>
      <c r="B12" s="23"/>
      <c r="C12" s="23"/>
      <c r="D12" s="45"/>
    </row>
    <row r="13" spans="1:4" ht="28.5" customHeight="1" x14ac:dyDescent="0.25">
      <c r="A13" s="22" t="s">
        <v>93</v>
      </c>
      <c r="B13" s="109"/>
      <c r="C13" s="109"/>
      <c r="D13" s="23"/>
    </row>
    <row r="14" spans="1:4" ht="30" x14ac:dyDescent="0.25">
      <c r="A14" s="22" t="s">
        <v>74</v>
      </c>
      <c r="B14" s="109"/>
      <c r="C14" s="109"/>
      <c r="D14" s="23"/>
    </row>
    <row r="15" spans="1:4" ht="30" x14ac:dyDescent="0.25">
      <c r="A15" s="22" t="s">
        <v>75</v>
      </c>
      <c r="B15" s="109"/>
      <c r="C15" s="109"/>
      <c r="D15" s="23"/>
    </row>
    <row r="16" spans="1:4" ht="30" x14ac:dyDescent="0.25">
      <c r="A16" s="22" t="s">
        <v>76</v>
      </c>
      <c r="B16" s="106" t="str">
        <f>IF(ISBLANK(B13),"",SUM(B13-B14-B15))</f>
        <v/>
      </c>
      <c r="C16" s="106" t="str">
        <f>IF(ISBLANK(C13),"",SUM(C13-C14-C15))</f>
        <v/>
      </c>
      <c r="D16" s="106" t="str">
        <f>IF(ISBLANK(C13),"",SUM(B16:C16))</f>
        <v/>
      </c>
    </row>
    <row r="17" spans="1:4" s="18" customFormat="1" ht="30" x14ac:dyDescent="0.25">
      <c r="A17" s="22" t="s">
        <v>94</v>
      </c>
      <c r="B17" s="107"/>
      <c r="C17" s="107"/>
      <c r="D17" s="108">
        <f>IF(D12=0,0,VLOOKUP(D16,'08 Guidelines Base Support Tab '!A3:I252,IF(D12&gt;13,13,D12+3)))</f>
        <v>0</v>
      </c>
    </row>
    <row r="18" spans="1:4" ht="30" x14ac:dyDescent="0.25">
      <c r="A18" s="22" t="s">
        <v>78</v>
      </c>
      <c r="B18" s="24" t="str">
        <f>IF(ISBLANK(B13),"",(B16/D16))</f>
        <v/>
      </c>
      <c r="C18" s="24" t="str">
        <f>IF(ISBLANK(C13),"",(C16/D16))</f>
        <v/>
      </c>
      <c r="D18" s="23"/>
    </row>
    <row r="19" spans="1:4" ht="30" x14ac:dyDescent="0.25">
      <c r="A19" s="22" t="s">
        <v>79</v>
      </c>
      <c r="B19" s="110" t="str">
        <f>IF(ISBLANK(B13),"",(B18*D17))</f>
        <v/>
      </c>
      <c r="C19" s="110" t="str">
        <f>IF(ISBLANK(C13),"",(C18*D17))</f>
        <v/>
      </c>
      <c r="D19" s="23"/>
    </row>
    <row r="20" spans="1:4" ht="30" x14ac:dyDescent="0.25">
      <c r="A20" s="22" t="s">
        <v>80</v>
      </c>
      <c r="B20" s="23"/>
      <c r="C20" s="23"/>
      <c r="D20" s="109"/>
    </row>
    <row r="21" spans="1:4" ht="30" x14ac:dyDescent="0.25">
      <c r="A21" s="22" t="s">
        <v>81</v>
      </c>
      <c r="B21" s="23"/>
      <c r="C21" s="23"/>
      <c r="D21" s="109"/>
    </row>
    <row r="22" spans="1:4" x14ac:dyDescent="0.3">
      <c r="A22" s="356"/>
      <c r="B22" s="356"/>
      <c r="C22" s="356"/>
      <c r="D22" s="356"/>
    </row>
    <row r="23" spans="1:4" x14ac:dyDescent="0.3">
      <c r="A23" s="356"/>
      <c r="B23" s="356"/>
      <c r="C23" s="356"/>
      <c r="D23" s="356"/>
    </row>
    <row r="24" spans="1:4" ht="28.8" x14ac:dyDescent="0.3">
      <c r="A24" s="22" t="s">
        <v>95</v>
      </c>
      <c r="B24" s="377" t="str">
        <f>(B19)</f>
        <v/>
      </c>
      <c r="C24" s="378"/>
      <c r="D24" s="379"/>
    </row>
    <row r="25" spans="1:4" ht="28.8" x14ac:dyDescent="0.3">
      <c r="A25" s="22" t="s">
        <v>96</v>
      </c>
      <c r="B25" s="377" t="str">
        <f>IF(ISBLANK(D20),"",(D20*0.5))</f>
        <v/>
      </c>
      <c r="C25" s="378"/>
      <c r="D25" s="379"/>
    </row>
    <row r="26" spans="1:4" ht="28.8" x14ac:dyDescent="0.3">
      <c r="A26" s="22" t="s">
        <v>97</v>
      </c>
      <c r="B26" s="377" t="str">
        <f>IF(ISBLANK(D21),"",(D21*0.5))</f>
        <v/>
      </c>
      <c r="C26" s="378"/>
      <c r="D26" s="379"/>
    </row>
    <row r="27" spans="1:4" ht="43.2" x14ac:dyDescent="0.3">
      <c r="A27" s="22" t="s">
        <v>98</v>
      </c>
      <c r="B27" s="377">
        <f>SUM(B24:D26)</f>
        <v>0</v>
      </c>
      <c r="C27" s="378"/>
      <c r="D27" s="379"/>
    </row>
    <row r="28" spans="1:4" ht="24" customHeight="1" x14ac:dyDescent="0.3">
      <c r="A28" s="355">
        <v>34608</v>
      </c>
      <c r="B28" s="356"/>
      <c r="C28" s="356"/>
      <c r="D28" s="356"/>
    </row>
    <row r="29" spans="1:4" x14ac:dyDescent="0.3">
      <c r="B29" s="41">
        <f>B27</f>
        <v>0</v>
      </c>
      <c r="C29" s="76"/>
      <c r="D29" s="76"/>
    </row>
    <row r="30" spans="1:4" x14ac:dyDescent="0.3">
      <c r="B30" s="76"/>
      <c r="C30" s="76"/>
      <c r="D30" s="76"/>
    </row>
    <row r="31" spans="1:4" x14ac:dyDescent="0.3">
      <c r="B31" s="76"/>
      <c r="C31" s="76"/>
      <c r="D31" s="76"/>
    </row>
  </sheetData>
  <sheetProtection algorithmName="SHA-512" hashValue="A/joNLdUEiOdAyudDQo/H9tMyq9SLj7bMhWEKWyT8JMzq55k/Bvk0OB1yRB3aWaAOQM6hSwFW+b2selT8SvUCg==" saltValue="48+K8Vx6Uh6UvXtg4jZ/Wg==" spinCount="100000" sheet="1" objects="1" scenarios="1"/>
  <mergeCells count="12">
    <mergeCell ref="A1:D1"/>
    <mergeCell ref="A22:D23"/>
    <mergeCell ref="A28:D28"/>
    <mergeCell ref="A10:D10"/>
    <mergeCell ref="B24:D24"/>
    <mergeCell ref="B25:D25"/>
    <mergeCell ref="B26:D26"/>
    <mergeCell ref="B27:D27"/>
    <mergeCell ref="A2:D2"/>
    <mergeCell ref="A3:D3"/>
    <mergeCell ref="B4:D6"/>
    <mergeCell ref="B7:D9"/>
  </mergeCells>
  <pageMargins left="0.1" right="0.1" top="0.75" bottom="0.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'New Low Income Table'!$K$1:$K$8</xm:f>
          </x14:formula1>
          <xm:sqref>A1:D1</xm:sqref>
        </x14:dataValidation>
        <x14:dataValidation type="list" allowBlank="1" showInputMessage="1" showErrorMessage="1">
          <x14:formula1>
            <xm:f>'New Low Income Table'!$K$10:$K$38</xm:f>
          </x14:formula1>
          <xm:sqref>A2:D2</xm:sqref>
        </x14:dataValidation>
        <x14:dataValidation type="list" allowBlank="1" showInputMessage="1" showErrorMessage="1">
          <x14:formula1>
            <xm:f>'New Low Income Table'!$D$5:$I$5</xm:f>
          </x14:formula1>
          <xm:sqref>D12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33"/>
  <sheetViews>
    <sheetView view="pageBreakPreview" zoomScale="130" zoomScaleNormal="100" zoomScaleSheetLayoutView="130" workbookViewId="0">
      <selection activeCell="E6" sqref="E6"/>
    </sheetView>
  </sheetViews>
  <sheetFormatPr defaultColWidth="9.109375" defaultRowHeight="14.4" x14ac:dyDescent="0.3"/>
  <cols>
    <col min="1" max="1" width="73.33203125" style="29" customWidth="1"/>
    <col min="2" max="3" width="9.6640625" style="29" customWidth="1"/>
    <col min="4" max="4" width="10" style="29" customWidth="1"/>
    <col min="5" max="16384" width="9.109375" style="29"/>
  </cols>
  <sheetData>
    <row r="1" spans="1:4" ht="18.75" customHeight="1" x14ac:dyDescent="0.25">
      <c r="A1" s="248" t="s">
        <v>8</v>
      </c>
      <c r="B1" s="249"/>
      <c r="C1" s="249"/>
      <c r="D1" s="250"/>
    </row>
    <row r="2" spans="1:4" ht="15" x14ac:dyDescent="0.25">
      <c r="A2" s="251" t="s">
        <v>37</v>
      </c>
      <c r="B2" s="252"/>
      <c r="C2" s="252"/>
      <c r="D2" s="253"/>
    </row>
    <row r="3" spans="1:4" ht="15" x14ac:dyDescent="0.25">
      <c r="A3" s="254"/>
      <c r="B3" s="255"/>
      <c r="C3" s="255"/>
      <c r="D3" s="256"/>
    </row>
    <row r="4" spans="1:4" ht="15" x14ac:dyDescent="0.25">
      <c r="A4" s="286" t="s">
        <v>43</v>
      </c>
      <c r="B4" s="287"/>
      <c r="C4" s="287"/>
      <c r="D4" s="288"/>
    </row>
    <row r="5" spans="1:4" ht="15" x14ac:dyDescent="0.25">
      <c r="A5" s="289" t="s">
        <v>44</v>
      </c>
      <c r="B5" s="240"/>
      <c r="C5" s="240"/>
      <c r="D5" s="290"/>
    </row>
    <row r="6" spans="1:4" ht="15" x14ac:dyDescent="0.25">
      <c r="A6" s="291" t="s">
        <v>45</v>
      </c>
      <c r="B6" s="292"/>
      <c r="C6" s="292"/>
      <c r="D6" s="293"/>
    </row>
    <row r="7" spans="1:4" ht="15" x14ac:dyDescent="0.25">
      <c r="A7" s="294" t="s">
        <v>140</v>
      </c>
      <c r="B7" s="295"/>
      <c r="C7" s="295"/>
      <c r="D7" s="296"/>
    </row>
    <row r="8" spans="1:4" ht="15" x14ac:dyDescent="0.25">
      <c r="A8" s="297" t="s">
        <v>47</v>
      </c>
      <c r="B8" s="298"/>
      <c r="C8" s="298"/>
      <c r="D8" s="299"/>
    </row>
    <row r="9" spans="1:4" ht="15" x14ac:dyDescent="0.25">
      <c r="A9" s="300"/>
      <c r="B9" s="301"/>
      <c r="C9" s="301"/>
      <c r="D9" s="302"/>
    </row>
    <row r="10" spans="1:4" ht="15.75" thickBot="1" x14ac:dyDescent="0.3">
      <c r="A10" s="30"/>
      <c r="B10" s="40" t="s">
        <v>48</v>
      </c>
      <c r="C10" s="40" t="s">
        <v>49</v>
      </c>
      <c r="D10" s="40" t="s">
        <v>50</v>
      </c>
    </row>
    <row r="11" spans="1:4" ht="27" customHeight="1" x14ac:dyDescent="0.25">
      <c r="A11" s="31" t="s">
        <v>51</v>
      </c>
      <c r="B11" s="32"/>
      <c r="C11" s="32"/>
      <c r="D11" s="72">
        <f>'Summary Sheet '!D3</f>
        <v>0</v>
      </c>
    </row>
    <row r="12" spans="1:4" ht="28.5" customHeight="1" x14ac:dyDescent="0.25">
      <c r="A12" s="33" t="s">
        <v>52</v>
      </c>
      <c r="B12" s="105">
        <f>'Summary Sheet '!B5</f>
        <v>0</v>
      </c>
      <c r="C12" s="105">
        <f>'Summary Sheet '!C5</f>
        <v>0</v>
      </c>
      <c r="D12" s="34"/>
    </row>
    <row r="13" spans="1:4" ht="28.5" customHeight="1" x14ac:dyDescent="0.25">
      <c r="A13" s="35" t="s">
        <v>53</v>
      </c>
      <c r="B13" s="104">
        <f>'Summary Sheet '!B6</f>
        <v>0</v>
      </c>
      <c r="C13" s="105">
        <f>'Summary Sheet '!C6</f>
        <v>0</v>
      </c>
      <c r="D13" s="34"/>
    </row>
    <row r="14" spans="1:4" ht="28.5" customHeight="1" x14ac:dyDescent="0.25">
      <c r="A14" s="33" t="s">
        <v>54</v>
      </c>
      <c r="B14" s="104">
        <f>'Summary Sheet '!B7</f>
        <v>0</v>
      </c>
      <c r="C14" s="105">
        <f>'Summary Sheet '!C7</f>
        <v>0</v>
      </c>
      <c r="D14" s="34"/>
    </row>
    <row r="15" spans="1:4" ht="29.25" customHeight="1" x14ac:dyDescent="0.25">
      <c r="A15" s="35" t="s">
        <v>55</v>
      </c>
      <c r="B15" s="103" t="e">
        <f>IF(ISBLANK(B12),"",('Mom''s present home (2)'!B19))</f>
        <v>#DIV/0!</v>
      </c>
      <c r="C15" s="103" t="e">
        <f>IF(ISBLANK(C12),"",('Dad''s present home (2)'!B19))</f>
        <v>#DIV/0!</v>
      </c>
      <c r="D15" s="34"/>
    </row>
    <row r="16" spans="1:4" ht="27" customHeight="1" x14ac:dyDescent="0.25">
      <c r="A16" s="33" t="s">
        <v>56</v>
      </c>
      <c r="B16" s="63" t="e">
        <f>IF(ISBLANK(B12),"",SUM(B12-B13-B14-B15))</f>
        <v>#DIV/0!</v>
      </c>
      <c r="C16" s="63" t="e">
        <f>IF(ISBLANK(C12),"",SUM(C12-C13-C14-C15))</f>
        <v>#DIV/0!</v>
      </c>
      <c r="D16" s="137" t="e">
        <f>IF(ISBLANK(C12),"",SUM(B16:C16))</f>
        <v>#DIV/0!</v>
      </c>
    </row>
    <row r="17" spans="1:4" ht="28.5" customHeight="1" x14ac:dyDescent="0.25">
      <c r="A17" s="35" t="s">
        <v>57</v>
      </c>
      <c r="B17" s="36"/>
      <c r="C17" s="36"/>
      <c r="D17" s="37">
        <f>IF(D11=0,0,VLOOKUP(D16,'08 Guidelines Base Support  (3)'!A19:I332,IF(D11&gt;13,13,D11+3)))</f>
        <v>0</v>
      </c>
    </row>
    <row r="18" spans="1:4" ht="28.5" customHeight="1" x14ac:dyDescent="0.25">
      <c r="A18" s="33" t="s">
        <v>58</v>
      </c>
      <c r="B18" s="64" t="e">
        <f>IF(ISBLANK(B12),"",(B16/D16))</f>
        <v>#DIV/0!</v>
      </c>
      <c r="C18" s="64" t="e">
        <f>IF(ISBLANK(C12),"",(C16/D16))</f>
        <v>#DIV/0!</v>
      </c>
      <c r="D18" s="34"/>
    </row>
    <row r="19" spans="1:4" ht="27" customHeight="1" x14ac:dyDescent="0.25">
      <c r="A19" s="35" t="s">
        <v>59</v>
      </c>
      <c r="B19" s="63" t="e">
        <f>IF(ISBLANK(B12),"",(B18*D17))</f>
        <v>#DIV/0!</v>
      </c>
      <c r="C19" s="63" t="e">
        <f>IF(ISBLANK(C12),"",(C18*D17))</f>
        <v>#DIV/0!</v>
      </c>
      <c r="D19" s="34"/>
    </row>
    <row r="20" spans="1:4" ht="57" customHeight="1" thickBot="1" x14ac:dyDescent="0.3">
      <c r="A20" s="33" t="s">
        <v>60</v>
      </c>
      <c r="B20" s="63" t="e">
        <f>IF(OR(AND(D11=1,B16&lt;=2050),AND(D11=2,B16&lt;=2450),AND(D11=3,B16&lt;=2550),AND(D11=4,B16&lt;=2700),AND(D11=5,B16&lt;=2850),AND(D11=6,B16&lt;=2950)),VLOOKUP(B16,'08 Guidelines Base Support  (3)'!K3:S148,(D11+3)),B19)</f>
        <v>#DIV/0!</v>
      </c>
      <c r="C20" s="63" t="e">
        <f>IF(OR(AND(D11=1,C16&lt;=2050),AND(D11=2,C16&lt;=2450),AND(D11=3,C16&lt;=2550),AND(D11=4,C16&lt;=2700),AND(D11=5,C16&lt;=2850),AND(D11=6,C16&lt;=2950)),VLOOKUP(C16,'08 Guidelines Base Support  (3)'!K3:S148,(D11+3)),C19)</f>
        <v>#DIV/0!</v>
      </c>
      <c r="D20" s="38"/>
    </row>
    <row r="21" spans="1:4" x14ac:dyDescent="0.3">
      <c r="A21" s="303"/>
      <c r="B21" s="304"/>
      <c r="C21" s="304"/>
      <c r="D21" s="304"/>
    </row>
    <row r="22" spans="1:4" x14ac:dyDescent="0.3">
      <c r="A22" s="30" t="s">
        <v>61</v>
      </c>
      <c r="B22" s="305"/>
      <c r="C22" s="306"/>
      <c r="D22" s="39"/>
    </row>
    <row r="23" spans="1:4" x14ac:dyDescent="0.3">
      <c r="A23" s="243"/>
      <c r="B23" s="244"/>
      <c r="C23" s="244"/>
      <c r="D23" s="244"/>
    </row>
    <row r="24" spans="1:4" x14ac:dyDescent="0.3">
      <c r="A24" s="80" t="s">
        <v>101</v>
      </c>
      <c r="B24" s="245"/>
      <c r="C24" s="246"/>
      <c r="D24" s="74"/>
    </row>
    <row r="25" spans="1:4" x14ac:dyDescent="0.3">
      <c r="A25" s="239" t="s">
        <v>62</v>
      </c>
      <c r="B25" s="240"/>
      <c r="C25" s="240"/>
      <c r="D25" s="240"/>
    </row>
    <row r="26" spans="1:4" x14ac:dyDescent="0.3">
      <c r="A26" s="243"/>
      <c r="B26" s="244"/>
      <c r="C26" s="244"/>
      <c r="D26" s="244"/>
    </row>
    <row r="27" spans="1:4" x14ac:dyDescent="0.3">
      <c r="A27" s="243" t="s">
        <v>63</v>
      </c>
      <c r="B27" s="244"/>
      <c r="C27" s="244"/>
      <c r="D27" s="244"/>
    </row>
    <row r="28" spans="1:4" x14ac:dyDescent="0.3">
      <c r="A28" s="282"/>
      <c r="B28" s="284"/>
      <c r="C28" s="285"/>
      <c r="D28" s="285"/>
    </row>
    <row r="29" spans="1:4" x14ac:dyDescent="0.3">
      <c r="A29" s="283"/>
      <c r="B29" s="285"/>
      <c r="C29" s="285"/>
      <c r="D29" s="285"/>
    </row>
    <row r="30" spans="1:4" x14ac:dyDescent="0.3">
      <c r="A30" s="283"/>
      <c r="B30" s="285"/>
      <c r="C30" s="285"/>
      <c r="D30" s="285"/>
    </row>
    <row r="31" spans="1:4" x14ac:dyDescent="0.3">
      <c r="A31" s="283"/>
      <c r="B31" s="285"/>
      <c r="C31" s="285"/>
      <c r="D31" s="285"/>
    </row>
    <row r="32" spans="1:4" x14ac:dyDescent="0.3">
      <c r="A32" s="243" t="s">
        <v>64</v>
      </c>
      <c r="B32" s="244"/>
      <c r="C32" s="244"/>
      <c r="D32" s="244"/>
    </row>
    <row r="33" spans="1:4" x14ac:dyDescent="0.3">
      <c r="A33" s="243" t="s">
        <v>65</v>
      </c>
      <c r="B33" s="244"/>
      <c r="C33" s="244"/>
      <c r="D33" s="244"/>
    </row>
  </sheetData>
  <sheetProtection algorithmName="SHA-512" hashValue="TLl51Te9NrsmQdutbXy74Jr9uUp5TksIcJTO8qIHa4n9OnnYxt9YmWoM8pOnpLRKAn3Ry6XXJwWv2nVUcbQ1Rg==" saltValue="uZ3BjC1xRA2KYwG7CcdhHA==" spinCount="100000" sheet="1" objects="1" scenarios="1"/>
  <mergeCells count="20">
    <mergeCell ref="A23:D23"/>
    <mergeCell ref="A1:D1"/>
    <mergeCell ref="A2:D2"/>
    <mergeCell ref="A3:D3"/>
    <mergeCell ref="A4:D4"/>
    <mergeCell ref="A5:D5"/>
    <mergeCell ref="A6:D6"/>
    <mergeCell ref="A7:D7"/>
    <mergeCell ref="A8:D8"/>
    <mergeCell ref="A9:D9"/>
    <mergeCell ref="A21:D21"/>
    <mergeCell ref="B22:C22"/>
    <mergeCell ref="A32:D32"/>
    <mergeCell ref="A33:D33"/>
    <mergeCell ref="B24:C24"/>
    <mergeCell ref="A25:D25"/>
    <mergeCell ref="A26:D26"/>
    <mergeCell ref="A27:D27"/>
    <mergeCell ref="A28:A31"/>
    <mergeCell ref="B28:D31"/>
  </mergeCells>
  <dataValidations count="1">
    <dataValidation type="list" allowBlank="1" showInputMessage="1" showErrorMessage="1" sqref="B22:C22">
      <formula1>$B$10:$C$10</formula1>
    </dataValidation>
  </dataValidations>
  <pageMargins left="0" right="0" top="1.5" bottom="0" header="0.3" footer="0.3"/>
  <pageSetup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'New Low Income Table'!$D$5:$I$5</xm:f>
          </x14:formula1>
          <xm:sqref>D11</xm:sqref>
        </x14:dataValidation>
        <x14:dataValidation type="list" allowBlank="1" showInputMessage="1" showErrorMessage="1">
          <x14:formula1>
            <xm:f>'New Low Income Table'!$K$1:$K$8</xm:f>
          </x14:formula1>
          <xm:sqref>A1:D1</xm:sqref>
        </x14:dataValidation>
        <x14:dataValidation type="list" allowBlank="1" showInputMessage="1" showErrorMessage="1">
          <x14:formula1>
            <xm:f>'New Low Income Table'!$K$10:$K$38</xm:f>
          </x14:formula1>
          <xm:sqref>A2:D2</xm:sqref>
        </x14:dataValidation>
        <x14:dataValidation type="list" allowBlank="1" showInputMessage="1" showErrorMessage="1">
          <x14:formula1>
            <xm:f>'New Low Income Table'!$K$41:$K$42</xm:f>
          </x14:formula1>
          <xm:sqref>B24:C24</xm:sqref>
        </x14:dataValidation>
        <x14:dataValidation type="list" allowBlank="1" showInputMessage="1" showErrorMessage="1">
          <x14:formula1>
            <xm:f>'New Low Income Table'!$K$44:$K$47</xm:f>
          </x14:formula1>
          <xm:sqref>A28:A31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6"/>
  <sheetViews>
    <sheetView tabSelected="1" zoomScale="130" zoomScaleNormal="130" workbookViewId="0">
      <selection activeCell="C5" sqref="C5"/>
    </sheetView>
  </sheetViews>
  <sheetFormatPr defaultRowHeight="14.4" x14ac:dyDescent="0.3"/>
  <cols>
    <col min="1" max="1" width="62.44140625" customWidth="1"/>
    <col min="2" max="3" width="11.109375" customWidth="1"/>
    <col min="4" max="4" width="10.6640625" customWidth="1"/>
    <col min="5" max="5" width="68.5546875" customWidth="1"/>
  </cols>
  <sheetData>
    <row r="2" spans="1:5" ht="15" x14ac:dyDescent="0.25">
      <c r="A2" s="22"/>
      <c r="B2" s="22" t="s">
        <v>48</v>
      </c>
      <c r="C2" s="22" t="s">
        <v>49</v>
      </c>
      <c r="D2" s="22" t="s">
        <v>150</v>
      </c>
    </row>
    <row r="3" spans="1:5" ht="30" x14ac:dyDescent="0.25">
      <c r="A3" s="22" t="s">
        <v>151</v>
      </c>
      <c r="B3" s="119"/>
      <c r="C3" s="119"/>
      <c r="D3" s="131"/>
    </row>
    <row r="4" spans="1:5" ht="30" x14ac:dyDescent="0.25">
      <c r="A4" s="22" t="s">
        <v>152</v>
      </c>
      <c r="B4" s="131"/>
      <c r="C4" s="176" t="str">
        <f>IF(ISBLANK(B4),"",(D3-B4))</f>
        <v/>
      </c>
      <c r="D4" s="120" t="str">
        <f>IF(ISBLANK(B4),"",SUM(B4+C4))</f>
        <v/>
      </c>
    </row>
    <row r="5" spans="1:5" ht="15" x14ac:dyDescent="0.25">
      <c r="A5" s="22" t="s">
        <v>141</v>
      </c>
      <c r="B5" s="132"/>
      <c r="C5" s="132"/>
      <c r="D5" s="119"/>
    </row>
    <row r="6" spans="1:5" ht="15" x14ac:dyDescent="0.25">
      <c r="A6" s="22" t="s">
        <v>143</v>
      </c>
      <c r="B6" s="132"/>
      <c r="C6" s="132"/>
      <c r="D6" s="119"/>
    </row>
    <row r="7" spans="1:5" ht="15" x14ac:dyDescent="0.25">
      <c r="A7" s="22" t="s">
        <v>142</v>
      </c>
      <c r="B7" s="132"/>
      <c r="C7" s="132"/>
      <c r="D7" s="119"/>
    </row>
    <row r="8" spans="1:5" ht="15" x14ac:dyDescent="0.25">
      <c r="A8" s="22" t="s">
        <v>144</v>
      </c>
      <c r="B8" s="133"/>
      <c r="C8" s="121" t="str">
        <f>IF(ISBLANK(B8),"",-(B8-365))</f>
        <v/>
      </c>
      <c r="D8" s="120" t="str">
        <f>IF(ISBLANK(B8),"",(B8+C8))</f>
        <v/>
      </c>
    </row>
    <row r="9" spans="1:5" ht="15" x14ac:dyDescent="0.25">
      <c r="A9" s="119"/>
      <c r="B9" s="122"/>
      <c r="C9" s="122"/>
      <c r="D9" s="119"/>
    </row>
    <row r="10" spans="1:5" ht="15" x14ac:dyDescent="0.25">
      <c r="A10" s="22" t="s">
        <v>145</v>
      </c>
      <c r="B10" s="133"/>
      <c r="C10" s="133"/>
      <c r="D10" s="119"/>
    </row>
    <row r="11" spans="1:5" ht="15" x14ac:dyDescent="0.25">
      <c r="A11" s="22" t="s">
        <v>146</v>
      </c>
      <c r="B11" s="132"/>
      <c r="C11" s="122"/>
      <c r="D11" s="119"/>
    </row>
    <row r="12" spans="1:5" ht="15" x14ac:dyDescent="0.25">
      <c r="A12" s="22" t="s">
        <v>147</v>
      </c>
      <c r="B12" s="122"/>
      <c r="C12" s="132"/>
      <c r="D12" s="119"/>
    </row>
    <row r="13" spans="1:5" ht="15" x14ac:dyDescent="0.25">
      <c r="A13" s="22" t="s">
        <v>148</v>
      </c>
      <c r="B13" s="122"/>
      <c r="C13" s="121" t="str">
        <f>IF(ISBLANK(C12),"",'Dad''s present home (2)'!B19)</f>
        <v/>
      </c>
      <c r="D13" s="119"/>
    </row>
    <row r="14" spans="1:5" ht="15" x14ac:dyDescent="0.25">
      <c r="A14" s="22" t="s">
        <v>149</v>
      </c>
      <c r="B14" s="121" t="str">
        <f>IF(ISBLANK(B11),"",'Mom''s present home (2)'!B19)</f>
        <v/>
      </c>
      <c r="C14" s="127"/>
      <c r="D14" s="119"/>
    </row>
    <row r="15" spans="1:5" ht="15" x14ac:dyDescent="0.25">
      <c r="A15" s="18"/>
      <c r="B15" s="18"/>
      <c r="C15" s="18"/>
      <c r="D15" s="18"/>
    </row>
    <row r="16" spans="1:5" ht="15" x14ac:dyDescent="0.25">
      <c r="A16" s="18"/>
      <c r="B16" s="129" t="s">
        <v>48</v>
      </c>
      <c r="C16" s="129" t="s">
        <v>49</v>
      </c>
      <c r="D16" s="129" t="s">
        <v>50</v>
      </c>
      <c r="E16" s="101"/>
    </row>
    <row r="17" spans="1:5" ht="15" x14ac:dyDescent="0.25">
      <c r="A17" s="140" t="s">
        <v>166</v>
      </c>
      <c r="B17" s="139" t="str">
        <f>IF(ISBLANK(B5),"",('Sole Custody (2)'!B16))</f>
        <v/>
      </c>
      <c r="C17" s="139" t="str">
        <f>IF(ISBLANK(C5),"",('Sole Custody (2)'!C16))</f>
        <v/>
      </c>
      <c r="D17" s="139" t="str">
        <f>IF(ISBLANK(B5),"",('Sole Custody (2)'!D16))</f>
        <v/>
      </c>
      <c r="E17" s="101"/>
    </row>
    <row r="18" spans="1:5" ht="15" x14ac:dyDescent="0.25">
      <c r="A18" s="128" t="s">
        <v>153</v>
      </c>
      <c r="B18" s="130" t="str">
        <f>IF(ISBLANK(B5),"",('Sole Custody (2)'!B20))</f>
        <v/>
      </c>
      <c r="C18" s="130" t="str">
        <f>IF(ISBLANK(C5),"",('Sole Custody (2)'!C20))</f>
        <v/>
      </c>
      <c r="D18" s="139" t="str">
        <f>IF(ISBLANK(B5),"",('Sole Custody (2)'!D17))</f>
        <v/>
      </c>
    </row>
    <row r="19" spans="1:5" ht="15" x14ac:dyDescent="0.25">
      <c r="A19" s="128" t="s">
        <v>154</v>
      </c>
      <c r="B19" s="130" t="str">
        <f>IF(ISBLANK(B8),"",(IF(B8&gt;182,"",'Joint Custody (2)'!B27)))</f>
        <v/>
      </c>
      <c r="C19" s="130" t="str">
        <f>IF(ISBLANK(B8),"",(IF(C8&gt;182,"",'Joint Custody (2)'!C27)))</f>
        <v/>
      </c>
      <c r="D19" s="18"/>
      <c r="E19" s="101"/>
    </row>
    <row r="20" spans="1:5" ht="30" x14ac:dyDescent="0.25">
      <c r="A20" s="128" t="s">
        <v>156</v>
      </c>
      <c r="B20" s="130" t="str">
        <f>IF(AND(C8&lt;183,C19&lt;0),ABS(C19),"")</f>
        <v/>
      </c>
      <c r="C20" s="130" t="str">
        <f>IF(AND(B8&lt;183,B19&lt;0),ABS(B19),"")</f>
        <v/>
      </c>
      <c r="D20" s="18"/>
      <c r="E20" s="134" t="str">
        <f>IF(B19&lt;0&amp;B8&lt;183,ABS(B19),"")</f>
        <v/>
      </c>
    </row>
    <row r="21" spans="1:5" ht="15" x14ac:dyDescent="0.25">
      <c r="A21" s="128" t="s">
        <v>155</v>
      </c>
      <c r="B21" s="130" t="str">
        <f>IF(ISBLANK(B4),"",(IF('Split Custody (2)'!B21&gt;'Split Custody (2)'!C22,'Split Custody (2)'!B21-'Split Custody (2)'!C22,"")))</f>
        <v/>
      </c>
      <c r="C21" s="130" t="str">
        <f>IF(ISBLANK(B4),"",(IF('Split Custody (2)'!B21&lt;'Split Custody (2)'!C22,'Split Custody (2)'!C22-'Split Custody (2)'!B21,"")))</f>
        <v/>
      </c>
      <c r="D21" s="18"/>
      <c r="E21" s="134"/>
    </row>
    <row r="22" spans="1:5" ht="30" x14ac:dyDescent="0.25">
      <c r="A22" s="138" t="s">
        <v>190</v>
      </c>
      <c r="B22" s="175" t="str">
        <f>IF(ISBLANK(B5),"",('Sole Custody (3)'!B20))</f>
        <v/>
      </c>
      <c r="C22" s="175" t="str">
        <f>IF(ISBLANK(B5),"",('Sole Custody (3)'!C20))</f>
        <v/>
      </c>
    </row>
    <row r="23" spans="1:5" ht="15" x14ac:dyDescent="0.25">
      <c r="A23" s="128" t="s">
        <v>170</v>
      </c>
      <c r="B23" s="215" t="str">
        <f>IF(D3=0,"",VLOOKUP(B17,Sheet2!A6:I22,IF(D3&gt;13,13,D3+3)))</f>
        <v/>
      </c>
      <c r="C23" s="216" t="str">
        <f>IF(D3=0,"",VLOOKUP(C17,Sheet2!A6:I22,IF(D3&gt;13,13,D3+3)))</f>
        <v/>
      </c>
    </row>
    <row r="24" spans="1:5" ht="30" x14ac:dyDescent="0.25">
      <c r="A24" s="212" t="s">
        <v>191</v>
      </c>
      <c r="B24" s="213" t="str">
        <f>IF(ISBLANK(B5),"",(B18-B22))</f>
        <v/>
      </c>
      <c r="C24" s="213" t="str">
        <f>IF(ISBLANK(C5),"",(C18-C22))</f>
        <v/>
      </c>
    </row>
    <row r="25" spans="1:5" ht="15" customHeight="1" x14ac:dyDescent="0.25">
      <c r="A25" s="212" t="s">
        <v>192</v>
      </c>
      <c r="B25" s="214" t="str">
        <f>IF(ISBLANK(B5),"",(B22/B18)-1)</f>
        <v/>
      </c>
      <c r="C25" s="214" t="str">
        <f>IF(ISBLANK(C5),"",(C22/C18)-1)</f>
        <v/>
      </c>
    </row>
    <row r="26" spans="1:5" ht="15" x14ac:dyDescent="0.25">
      <c r="A26" s="212" t="s">
        <v>189</v>
      </c>
      <c r="B26" s="214" t="str">
        <f>IF(ISBLANK(B5),"",(B22/B17))</f>
        <v/>
      </c>
      <c r="C26" s="214" t="str">
        <f>IF(ISBLANK(C5),"",(C22/C17))</f>
        <v/>
      </c>
    </row>
  </sheetData>
  <sheetProtection algorithmName="SHA-512" hashValue="IjfwpQ6c6eAV6dfX28L7PNp88nHcD5zybh3JXB9juea+RpGDCXEvY39+lSHr7/Qmr7XkMguNSXyydYz9NxIz6A==" saltValue="rG0u4SNoZ2XtDiqI19BElg==" spinCount="100000" sheet="1" objects="1" scenarios="1"/>
  <conditionalFormatting sqref="B18">
    <cfRule type="cellIs" dxfId="11" priority="6" operator="greaterThan">
      <formula>$B$22</formula>
    </cfRule>
    <cfRule type="cellIs" dxfId="10" priority="7" operator="lessThan">
      <formula>$B$22</formula>
    </cfRule>
  </conditionalFormatting>
  <conditionalFormatting sqref="C18">
    <cfRule type="cellIs" dxfId="9" priority="3" operator="greaterThan">
      <formula>$C$22</formula>
    </cfRule>
    <cfRule type="cellIs" dxfId="8" priority="4" operator="lessThan">
      <formula>$C$22</formula>
    </cfRule>
  </conditionalFormatting>
  <conditionalFormatting sqref="C22">
    <cfRule type="cellIs" dxfId="7" priority="2" operator="lessThan">
      <formula>$C$18</formula>
    </cfRule>
  </conditionalFormatting>
  <conditionalFormatting sqref="B22">
    <cfRule type="cellIs" dxfId="6" priority="1" operator="lessThan">
      <formula>$B$18</formula>
    </cfRule>
  </conditionalFormatting>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7"/>
  <sheetViews>
    <sheetView zoomScale="110" zoomScaleNormal="110" workbookViewId="0">
      <pane ySplit="3" topLeftCell="A6" activePane="bottomLeft" state="frozen"/>
      <selection pane="bottomLeft" activeCell="X25" sqref="X25"/>
    </sheetView>
  </sheetViews>
  <sheetFormatPr defaultRowHeight="14.4" x14ac:dyDescent="0.3"/>
  <cols>
    <col min="1" max="1" width="7.6640625" customWidth="1"/>
    <col min="2" max="2" width="2.33203125" customWidth="1"/>
    <col min="3" max="3" width="7.5546875" customWidth="1"/>
    <col min="4" max="6" width="5.88671875" bestFit="1" customWidth="1"/>
    <col min="7" max="9" width="7" bestFit="1" customWidth="1"/>
    <col min="10" max="10" width="6.109375" customWidth="1"/>
    <col min="11" max="11" width="5.88671875" style="141" bestFit="1" customWidth="1"/>
    <col min="12" max="16" width="5.44140625" bestFit="1" customWidth="1"/>
    <col min="17" max="17" width="6" customWidth="1"/>
    <col min="18" max="22" width="4.33203125" bestFit="1" customWidth="1"/>
    <col min="23" max="23" width="5.44140625" customWidth="1"/>
    <col min="25" max="25" width="2.44140625" customWidth="1"/>
  </cols>
  <sheetData>
    <row r="1" spans="1:23" ht="54.75" customHeight="1" x14ac:dyDescent="0.35">
      <c r="A1" s="310" t="s">
        <v>42</v>
      </c>
      <c r="B1" s="310"/>
      <c r="C1" s="310"/>
      <c r="D1" s="307" t="s">
        <v>167</v>
      </c>
      <c r="E1" s="307"/>
      <c r="F1" s="307"/>
      <c r="G1" s="307"/>
      <c r="H1" s="307"/>
      <c r="I1" s="307"/>
      <c r="K1" s="312" t="s">
        <v>164</v>
      </c>
      <c r="L1" s="312"/>
      <c r="M1" s="312"/>
      <c r="N1" s="312"/>
      <c r="O1" s="312"/>
      <c r="P1" s="312"/>
      <c r="R1" s="312" t="s">
        <v>163</v>
      </c>
      <c r="S1" s="312"/>
      <c r="T1" s="312"/>
      <c r="U1" s="312"/>
      <c r="V1" s="312"/>
      <c r="W1" s="312"/>
    </row>
    <row r="2" spans="1:23" ht="18" x14ac:dyDescent="0.35">
      <c r="A2" s="311"/>
      <c r="B2" s="311"/>
      <c r="C2" s="311"/>
      <c r="D2" s="308" t="s">
        <v>2</v>
      </c>
      <c r="E2" s="308"/>
      <c r="F2" s="308"/>
      <c r="G2" s="308"/>
      <c r="H2" s="308"/>
      <c r="I2" s="308"/>
      <c r="J2" s="309"/>
      <c r="K2" s="309"/>
      <c r="L2" s="309"/>
      <c r="M2" s="309"/>
      <c r="N2" s="309"/>
      <c r="O2" s="309"/>
      <c r="P2" s="309"/>
      <c r="Q2" s="309"/>
      <c r="R2" s="309"/>
      <c r="S2" s="309"/>
      <c r="T2" s="309"/>
      <c r="U2" s="309"/>
      <c r="V2" s="309"/>
      <c r="W2" s="309"/>
    </row>
    <row r="3" spans="1:23" x14ac:dyDescent="0.3">
      <c r="A3" s="311"/>
      <c r="B3" s="311"/>
      <c r="C3" s="311"/>
      <c r="D3" s="151">
        <v>1</v>
      </c>
      <c r="E3" s="152">
        <v>2</v>
      </c>
      <c r="F3" s="152">
        <v>3</v>
      </c>
      <c r="G3" s="152">
        <v>4</v>
      </c>
      <c r="H3" s="152">
        <v>5</v>
      </c>
      <c r="I3" s="152">
        <v>6</v>
      </c>
      <c r="K3" s="153">
        <v>1</v>
      </c>
      <c r="L3" s="154">
        <v>2</v>
      </c>
      <c r="M3" s="154">
        <v>3</v>
      </c>
      <c r="N3" s="154">
        <v>4</v>
      </c>
      <c r="O3" s="154">
        <v>5</v>
      </c>
      <c r="P3" s="154">
        <v>6</v>
      </c>
      <c r="R3" s="154">
        <v>1</v>
      </c>
      <c r="S3" s="154">
        <v>2</v>
      </c>
      <c r="T3" s="154">
        <v>3</v>
      </c>
      <c r="U3" s="154">
        <v>4</v>
      </c>
      <c r="V3" s="154">
        <v>5</v>
      </c>
      <c r="W3" s="154">
        <v>6</v>
      </c>
    </row>
    <row r="4" spans="1:23" ht="15" x14ac:dyDescent="0.25">
      <c r="A4" s="142">
        <v>0</v>
      </c>
      <c r="B4" s="142" t="s">
        <v>3</v>
      </c>
      <c r="C4" s="143">
        <v>1042</v>
      </c>
      <c r="D4" s="144">
        <v>183</v>
      </c>
      <c r="E4" s="145">
        <v>312</v>
      </c>
      <c r="F4" s="145">
        <v>363</v>
      </c>
      <c r="G4" s="145">
        <v>405</v>
      </c>
      <c r="H4" s="145">
        <v>445</v>
      </c>
      <c r="I4" s="145">
        <v>484</v>
      </c>
      <c r="K4" s="149">
        <f t="shared" ref="K4" si="0">C4-R4</f>
        <v>1012</v>
      </c>
      <c r="L4" s="19">
        <f t="shared" ref="L4" si="1">C4-S4</f>
        <v>1012</v>
      </c>
      <c r="M4" s="19">
        <f t="shared" ref="M4" si="2">C4-T4</f>
        <v>1012</v>
      </c>
      <c r="N4" s="19">
        <f t="shared" ref="N4" si="3">C4-U4</f>
        <v>1012</v>
      </c>
      <c r="O4" s="19">
        <f t="shared" ref="O4" si="4">C4-V4</f>
        <v>1012</v>
      </c>
      <c r="P4" s="19">
        <f t="shared" ref="P4" si="5">C4-W4</f>
        <v>1012</v>
      </c>
      <c r="R4" s="150">
        <v>30</v>
      </c>
      <c r="S4" s="150">
        <v>30</v>
      </c>
      <c r="T4" s="150">
        <v>30</v>
      </c>
      <c r="U4" s="150">
        <v>30</v>
      </c>
      <c r="V4" s="150">
        <v>30</v>
      </c>
      <c r="W4" s="150">
        <v>30</v>
      </c>
    </row>
    <row r="5" spans="1:23" ht="15" x14ac:dyDescent="0.25">
      <c r="A5" s="142">
        <v>1043</v>
      </c>
      <c r="B5" s="156" t="s">
        <v>3</v>
      </c>
      <c r="C5" s="143">
        <v>1050</v>
      </c>
      <c r="D5" s="144">
        <v>183</v>
      </c>
      <c r="E5" s="145">
        <v>312</v>
      </c>
      <c r="F5" s="145">
        <v>363</v>
      </c>
      <c r="G5" s="145">
        <v>405</v>
      </c>
      <c r="H5" s="145">
        <v>445</v>
      </c>
      <c r="I5" s="145">
        <v>484</v>
      </c>
      <c r="K5" s="149">
        <f t="shared" ref="K5:K9" si="6">A5-R5</f>
        <v>1012</v>
      </c>
      <c r="L5" s="149">
        <f>A5-S5</f>
        <v>1012</v>
      </c>
      <c r="M5" s="149">
        <f>A5-T5</f>
        <v>1012</v>
      </c>
      <c r="N5" s="149">
        <f>A5-U5</f>
        <v>1012</v>
      </c>
      <c r="O5" s="149">
        <f>A5-V5</f>
        <v>1012</v>
      </c>
      <c r="P5" s="149">
        <f>A5-W5</f>
        <v>1012</v>
      </c>
      <c r="R5" s="150">
        <f>A5-1012</f>
        <v>31</v>
      </c>
      <c r="S5" s="150">
        <f>A5-1012</f>
        <v>31</v>
      </c>
      <c r="T5" s="150">
        <f>A5-1012</f>
        <v>31</v>
      </c>
      <c r="U5" s="150">
        <f>A5-1012</f>
        <v>31</v>
      </c>
      <c r="V5" s="150">
        <f>A5-1012</f>
        <v>31</v>
      </c>
      <c r="W5" s="150">
        <f>A5-1012</f>
        <v>31</v>
      </c>
    </row>
    <row r="6" spans="1:23" ht="15" x14ac:dyDescent="0.25">
      <c r="A6" s="142">
        <v>1051</v>
      </c>
      <c r="B6" s="156" t="s">
        <v>3</v>
      </c>
      <c r="C6" s="143">
        <v>1060</v>
      </c>
      <c r="D6" s="157">
        <v>201</v>
      </c>
      <c r="E6" s="157">
        <v>335</v>
      </c>
      <c r="F6" s="157">
        <v>390</v>
      </c>
      <c r="G6" s="157">
        <v>435</v>
      </c>
      <c r="H6" s="157">
        <v>478</v>
      </c>
      <c r="I6" s="157">
        <v>520</v>
      </c>
      <c r="K6" s="149">
        <f t="shared" si="6"/>
        <v>1012</v>
      </c>
      <c r="L6" s="149">
        <f t="shared" ref="L6:L26" si="7">A6-S6</f>
        <v>1012</v>
      </c>
      <c r="M6" s="149">
        <f t="shared" ref="M6:M26" si="8">A6-T6</f>
        <v>1012</v>
      </c>
      <c r="N6" s="149">
        <f t="shared" ref="N6:N26" si="9">A6-U6</f>
        <v>1012</v>
      </c>
      <c r="O6" s="149">
        <f t="shared" ref="O6:O26" si="10">A6-V6</f>
        <v>1012</v>
      </c>
      <c r="P6" s="149">
        <f t="shared" ref="P6:P26" si="11">A6-W6</f>
        <v>1012</v>
      </c>
      <c r="R6" s="150">
        <f>A6-1012</f>
        <v>39</v>
      </c>
      <c r="S6" s="150">
        <f t="shared" ref="S6:S83" si="12">A6-1012</f>
        <v>39</v>
      </c>
      <c r="T6" s="150">
        <f t="shared" ref="T6:T83" si="13">A6-1012</f>
        <v>39</v>
      </c>
      <c r="U6" s="150">
        <f t="shared" ref="U6:U83" si="14">A6-1012</f>
        <v>39</v>
      </c>
      <c r="V6" s="150">
        <f t="shared" ref="V6:V83" si="15">A6-1012</f>
        <v>39</v>
      </c>
      <c r="W6" s="150">
        <f t="shared" ref="W6:W83" si="16">A6-1012</f>
        <v>39</v>
      </c>
    </row>
    <row r="7" spans="1:23" ht="15" x14ac:dyDescent="0.25">
      <c r="A7" s="142">
        <v>1061</v>
      </c>
      <c r="B7" s="156" t="s">
        <v>3</v>
      </c>
      <c r="C7" s="143">
        <v>1070</v>
      </c>
      <c r="D7" s="144">
        <v>201</v>
      </c>
      <c r="E7" s="145">
        <v>335</v>
      </c>
      <c r="F7" s="145">
        <v>390</v>
      </c>
      <c r="G7" s="145">
        <v>435</v>
      </c>
      <c r="H7" s="145">
        <v>478</v>
      </c>
      <c r="I7" s="145">
        <v>520</v>
      </c>
      <c r="K7" s="149">
        <f t="shared" si="6"/>
        <v>1012</v>
      </c>
      <c r="L7" s="149">
        <f t="shared" si="7"/>
        <v>1012</v>
      </c>
      <c r="M7" s="149">
        <f t="shared" si="8"/>
        <v>1012</v>
      </c>
      <c r="N7" s="149">
        <f t="shared" si="9"/>
        <v>1012</v>
      </c>
      <c r="O7" s="149">
        <f t="shared" si="10"/>
        <v>1012</v>
      </c>
      <c r="P7" s="149">
        <f t="shared" si="11"/>
        <v>1012</v>
      </c>
      <c r="R7" s="150">
        <f>A7-1012</f>
        <v>49</v>
      </c>
      <c r="S7" s="150">
        <f t="shared" si="12"/>
        <v>49</v>
      </c>
      <c r="T7" s="150">
        <f t="shared" si="13"/>
        <v>49</v>
      </c>
      <c r="U7" s="150">
        <f t="shared" si="14"/>
        <v>49</v>
      </c>
      <c r="V7" s="150">
        <f t="shared" si="15"/>
        <v>49</v>
      </c>
      <c r="W7" s="150">
        <f t="shared" si="16"/>
        <v>49</v>
      </c>
    </row>
    <row r="8" spans="1:23" ht="15" x14ac:dyDescent="0.25">
      <c r="A8" s="142">
        <v>1071</v>
      </c>
      <c r="B8" s="156" t="s">
        <v>3</v>
      </c>
      <c r="C8" s="143">
        <v>1080</v>
      </c>
      <c r="D8" s="144">
        <v>201</v>
      </c>
      <c r="E8" s="145">
        <v>335</v>
      </c>
      <c r="F8" s="145">
        <v>390</v>
      </c>
      <c r="G8" s="145">
        <v>435</v>
      </c>
      <c r="H8" s="145">
        <v>478</v>
      </c>
      <c r="I8" s="145">
        <v>520</v>
      </c>
      <c r="K8" s="149">
        <f t="shared" si="6"/>
        <v>1012</v>
      </c>
      <c r="L8" s="149">
        <f t="shared" si="7"/>
        <v>1012</v>
      </c>
      <c r="M8" s="149">
        <f t="shared" si="8"/>
        <v>1012</v>
      </c>
      <c r="N8" s="149">
        <f t="shared" si="9"/>
        <v>1012</v>
      </c>
      <c r="O8" s="149">
        <f t="shared" si="10"/>
        <v>1012</v>
      </c>
      <c r="P8" s="149">
        <f t="shared" si="11"/>
        <v>1012</v>
      </c>
      <c r="R8" s="150">
        <f t="shared" ref="R8:R9" si="17">A8-1012</f>
        <v>59</v>
      </c>
      <c r="S8" s="150">
        <f t="shared" si="12"/>
        <v>59</v>
      </c>
      <c r="T8" s="150">
        <f t="shared" si="13"/>
        <v>59</v>
      </c>
      <c r="U8" s="150">
        <f t="shared" si="14"/>
        <v>59</v>
      </c>
      <c r="V8" s="150">
        <f t="shared" si="15"/>
        <v>59</v>
      </c>
      <c r="W8" s="150">
        <f t="shared" si="16"/>
        <v>59</v>
      </c>
    </row>
    <row r="9" spans="1:23" ht="15" x14ac:dyDescent="0.25">
      <c r="A9" s="142">
        <v>1081</v>
      </c>
      <c r="B9" s="156" t="s">
        <v>3</v>
      </c>
      <c r="C9" s="143">
        <v>1090</v>
      </c>
      <c r="D9" s="144">
        <v>201</v>
      </c>
      <c r="E9" s="145">
        <v>335</v>
      </c>
      <c r="F9" s="145">
        <v>390</v>
      </c>
      <c r="G9" s="145">
        <v>435</v>
      </c>
      <c r="H9" s="145">
        <v>478</v>
      </c>
      <c r="I9" s="145">
        <v>520</v>
      </c>
      <c r="K9" s="149">
        <f t="shared" si="6"/>
        <v>1012</v>
      </c>
      <c r="L9" s="149">
        <f t="shared" si="7"/>
        <v>1012</v>
      </c>
      <c r="M9" s="149">
        <f t="shared" si="8"/>
        <v>1012</v>
      </c>
      <c r="N9" s="149">
        <f t="shared" si="9"/>
        <v>1012</v>
      </c>
      <c r="O9" s="149">
        <f t="shared" si="10"/>
        <v>1012</v>
      </c>
      <c r="P9" s="149">
        <f t="shared" si="11"/>
        <v>1012</v>
      </c>
      <c r="R9" s="150">
        <f t="shared" si="17"/>
        <v>69</v>
      </c>
      <c r="S9" s="150">
        <f t="shared" si="12"/>
        <v>69</v>
      </c>
      <c r="T9" s="150">
        <f t="shared" si="13"/>
        <v>69</v>
      </c>
      <c r="U9" s="150">
        <f t="shared" si="14"/>
        <v>69</v>
      </c>
      <c r="V9" s="150">
        <f t="shared" si="15"/>
        <v>69</v>
      </c>
      <c r="W9" s="150">
        <f t="shared" si="16"/>
        <v>69</v>
      </c>
    </row>
    <row r="10" spans="1:23" ht="15" x14ac:dyDescent="0.25">
      <c r="A10" s="142">
        <v>1091</v>
      </c>
      <c r="B10" s="142" t="s">
        <v>3</v>
      </c>
      <c r="C10" s="143">
        <v>1100</v>
      </c>
      <c r="D10" s="144">
        <v>201</v>
      </c>
      <c r="E10" s="145">
        <v>335</v>
      </c>
      <c r="F10" s="145">
        <v>390</v>
      </c>
      <c r="G10" s="145">
        <v>435</v>
      </c>
      <c r="H10" s="145">
        <v>478</v>
      </c>
      <c r="I10" s="145">
        <v>520</v>
      </c>
      <c r="K10" s="149">
        <f>A10-R10</f>
        <v>1012</v>
      </c>
      <c r="L10" s="149">
        <f t="shared" si="7"/>
        <v>1012</v>
      </c>
      <c r="M10" s="149">
        <f t="shared" si="8"/>
        <v>1012</v>
      </c>
      <c r="N10" s="149">
        <f t="shared" si="9"/>
        <v>1012</v>
      </c>
      <c r="O10" s="149">
        <f t="shared" si="10"/>
        <v>1012</v>
      </c>
      <c r="P10" s="149">
        <f t="shared" si="11"/>
        <v>1012</v>
      </c>
      <c r="R10" s="150">
        <f t="shared" ref="R10:R26" si="18">A10-1012</f>
        <v>79</v>
      </c>
      <c r="S10" s="150">
        <f t="shared" si="12"/>
        <v>79</v>
      </c>
      <c r="T10" s="150">
        <f t="shared" si="13"/>
        <v>79</v>
      </c>
      <c r="U10" s="150">
        <f t="shared" si="14"/>
        <v>79</v>
      </c>
      <c r="V10" s="150">
        <f t="shared" si="15"/>
        <v>79</v>
      </c>
      <c r="W10" s="150">
        <f t="shared" si="16"/>
        <v>79</v>
      </c>
    </row>
    <row r="11" spans="1:23" ht="15" x14ac:dyDescent="0.25">
      <c r="A11" s="142">
        <v>1101</v>
      </c>
      <c r="B11" s="142" t="s">
        <v>3</v>
      </c>
      <c r="C11" s="143">
        <v>1110</v>
      </c>
      <c r="D11" s="144">
        <v>210</v>
      </c>
      <c r="E11" s="145">
        <v>348</v>
      </c>
      <c r="F11" s="145">
        <v>405</v>
      </c>
      <c r="G11" s="145">
        <v>452</v>
      </c>
      <c r="H11" s="145">
        <v>497</v>
      </c>
      <c r="I11" s="145">
        <v>541</v>
      </c>
      <c r="K11" s="149">
        <f t="shared" ref="K11:K25" si="19">A11-R11</f>
        <v>1012</v>
      </c>
      <c r="L11" s="149">
        <f t="shared" si="7"/>
        <v>1012</v>
      </c>
      <c r="M11" s="149">
        <f t="shared" si="8"/>
        <v>1012</v>
      </c>
      <c r="N11" s="149">
        <f t="shared" si="9"/>
        <v>1012</v>
      </c>
      <c r="O11" s="149">
        <f t="shared" si="10"/>
        <v>1012</v>
      </c>
      <c r="P11" s="149">
        <f t="shared" si="11"/>
        <v>1012</v>
      </c>
      <c r="R11" s="150">
        <f t="shared" si="18"/>
        <v>89</v>
      </c>
      <c r="S11" s="150">
        <f t="shared" si="12"/>
        <v>89</v>
      </c>
      <c r="T11" s="150">
        <f t="shared" si="13"/>
        <v>89</v>
      </c>
      <c r="U11" s="150">
        <f t="shared" si="14"/>
        <v>89</v>
      </c>
      <c r="V11" s="150">
        <f t="shared" si="15"/>
        <v>89</v>
      </c>
      <c r="W11" s="150">
        <f t="shared" si="16"/>
        <v>89</v>
      </c>
    </row>
    <row r="12" spans="1:23" ht="15" x14ac:dyDescent="0.25">
      <c r="A12" s="142">
        <v>1111</v>
      </c>
      <c r="B12" s="142"/>
      <c r="C12" s="143">
        <v>1120</v>
      </c>
      <c r="D12" s="144">
        <v>210</v>
      </c>
      <c r="E12" s="145">
        <v>348</v>
      </c>
      <c r="F12" s="145">
        <v>405</v>
      </c>
      <c r="G12" s="145">
        <v>452</v>
      </c>
      <c r="H12" s="145">
        <v>497</v>
      </c>
      <c r="I12" s="145">
        <v>541</v>
      </c>
      <c r="K12" s="149">
        <f t="shared" si="19"/>
        <v>1012</v>
      </c>
      <c r="L12" s="149">
        <f t="shared" si="7"/>
        <v>1012</v>
      </c>
      <c r="M12" s="149">
        <f t="shared" si="8"/>
        <v>1012</v>
      </c>
      <c r="N12" s="149">
        <f t="shared" si="9"/>
        <v>1012</v>
      </c>
      <c r="O12" s="149">
        <f t="shared" si="10"/>
        <v>1012</v>
      </c>
      <c r="P12" s="149">
        <f t="shared" si="11"/>
        <v>1012</v>
      </c>
      <c r="R12" s="150">
        <f t="shared" si="18"/>
        <v>99</v>
      </c>
      <c r="S12" s="150">
        <f t="shared" si="12"/>
        <v>99</v>
      </c>
      <c r="T12" s="150">
        <f t="shared" si="13"/>
        <v>99</v>
      </c>
      <c r="U12" s="150">
        <f t="shared" si="14"/>
        <v>99</v>
      </c>
      <c r="V12" s="150">
        <f t="shared" si="15"/>
        <v>99</v>
      </c>
      <c r="W12" s="150">
        <f t="shared" si="16"/>
        <v>99</v>
      </c>
    </row>
    <row r="13" spans="1:23" ht="15" x14ac:dyDescent="0.25">
      <c r="A13" s="142">
        <v>1121</v>
      </c>
      <c r="B13" s="142"/>
      <c r="C13" s="143">
        <v>1130</v>
      </c>
      <c r="D13" s="144">
        <v>210</v>
      </c>
      <c r="E13" s="145">
        <v>348</v>
      </c>
      <c r="F13" s="145">
        <v>405</v>
      </c>
      <c r="G13" s="145">
        <v>452</v>
      </c>
      <c r="H13" s="145">
        <v>497</v>
      </c>
      <c r="I13" s="145">
        <v>541</v>
      </c>
      <c r="K13" s="149">
        <f t="shared" si="19"/>
        <v>1012</v>
      </c>
      <c r="L13" s="149">
        <f t="shared" si="7"/>
        <v>1012</v>
      </c>
      <c r="M13" s="149">
        <f t="shared" si="8"/>
        <v>1012</v>
      </c>
      <c r="N13" s="149">
        <f t="shared" si="9"/>
        <v>1012</v>
      </c>
      <c r="O13" s="149">
        <f t="shared" si="10"/>
        <v>1012</v>
      </c>
      <c r="P13" s="149">
        <f t="shared" si="11"/>
        <v>1012</v>
      </c>
      <c r="R13" s="150">
        <f t="shared" si="18"/>
        <v>109</v>
      </c>
      <c r="S13" s="150">
        <f t="shared" si="12"/>
        <v>109</v>
      </c>
      <c r="T13" s="150">
        <f t="shared" si="13"/>
        <v>109</v>
      </c>
      <c r="U13" s="150">
        <f t="shared" si="14"/>
        <v>109</v>
      </c>
      <c r="V13" s="150">
        <f t="shared" si="15"/>
        <v>109</v>
      </c>
      <c r="W13" s="150">
        <f t="shared" si="16"/>
        <v>109</v>
      </c>
    </row>
    <row r="14" spans="1:23" ht="15" x14ac:dyDescent="0.25">
      <c r="A14" s="142">
        <v>1131</v>
      </c>
      <c r="B14" s="142"/>
      <c r="C14" s="143">
        <v>1140</v>
      </c>
      <c r="D14" s="144">
        <v>210</v>
      </c>
      <c r="E14" s="145">
        <v>348</v>
      </c>
      <c r="F14" s="145">
        <v>405</v>
      </c>
      <c r="G14" s="145">
        <v>452</v>
      </c>
      <c r="H14" s="145">
        <v>497</v>
      </c>
      <c r="I14" s="145">
        <v>541</v>
      </c>
      <c r="K14" s="149">
        <f t="shared" si="19"/>
        <v>1012</v>
      </c>
      <c r="L14" s="149">
        <f t="shared" si="7"/>
        <v>1012</v>
      </c>
      <c r="M14" s="149">
        <f t="shared" si="8"/>
        <v>1012</v>
      </c>
      <c r="N14" s="149">
        <f t="shared" si="9"/>
        <v>1012</v>
      </c>
      <c r="O14" s="149">
        <f t="shared" si="10"/>
        <v>1012</v>
      </c>
      <c r="P14" s="149">
        <f t="shared" si="11"/>
        <v>1012</v>
      </c>
      <c r="R14" s="150">
        <f t="shared" si="18"/>
        <v>119</v>
      </c>
      <c r="S14" s="150">
        <f t="shared" si="12"/>
        <v>119</v>
      </c>
      <c r="T14" s="150">
        <f t="shared" si="13"/>
        <v>119</v>
      </c>
      <c r="U14" s="150">
        <f t="shared" si="14"/>
        <v>119</v>
      </c>
      <c r="V14" s="150">
        <f t="shared" si="15"/>
        <v>119</v>
      </c>
      <c r="W14" s="150">
        <f t="shared" si="16"/>
        <v>119</v>
      </c>
    </row>
    <row r="15" spans="1:23" ht="15" x14ac:dyDescent="0.25">
      <c r="A15" s="142">
        <v>1141</v>
      </c>
      <c r="B15" s="142"/>
      <c r="C15" s="143">
        <v>1150</v>
      </c>
      <c r="D15" s="144">
        <v>210</v>
      </c>
      <c r="E15" s="145">
        <v>348</v>
      </c>
      <c r="F15" s="145">
        <v>405</v>
      </c>
      <c r="G15" s="145">
        <v>452</v>
      </c>
      <c r="H15" s="145">
        <v>497</v>
      </c>
      <c r="I15" s="145">
        <v>541</v>
      </c>
      <c r="K15" s="149">
        <f t="shared" si="19"/>
        <v>1012</v>
      </c>
      <c r="L15" s="149">
        <f t="shared" si="7"/>
        <v>1012</v>
      </c>
      <c r="M15" s="149">
        <f t="shared" si="8"/>
        <v>1012</v>
      </c>
      <c r="N15" s="149">
        <f t="shared" si="9"/>
        <v>1012</v>
      </c>
      <c r="O15" s="149">
        <f t="shared" si="10"/>
        <v>1012</v>
      </c>
      <c r="P15" s="149">
        <f t="shared" si="11"/>
        <v>1012</v>
      </c>
      <c r="R15" s="150">
        <f t="shared" si="18"/>
        <v>129</v>
      </c>
      <c r="S15" s="150">
        <f t="shared" si="12"/>
        <v>129</v>
      </c>
      <c r="T15" s="150">
        <f t="shared" si="13"/>
        <v>129</v>
      </c>
      <c r="U15" s="150">
        <f t="shared" si="14"/>
        <v>129</v>
      </c>
      <c r="V15" s="150">
        <f t="shared" si="15"/>
        <v>129</v>
      </c>
      <c r="W15" s="150">
        <f t="shared" si="16"/>
        <v>129</v>
      </c>
    </row>
    <row r="16" spans="1:23" ht="15" x14ac:dyDescent="0.25">
      <c r="A16" s="142">
        <v>1151</v>
      </c>
      <c r="B16" s="142"/>
      <c r="C16" s="143">
        <v>1160</v>
      </c>
      <c r="D16" s="144">
        <v>220</v>
      </c>
      <c r="E16" s="145">
        <v>362</v>
      </c>
      <c r="F16" s="145">
        <v>420</v>
      </c>
      <c r="G16" s="145">
        <v>469</v>
      </c>
      <c r="H16" s="145">
        <v>516</v>
      </c>
      <c r="I16" s="145">
        <v>561</v>
      </c>
      <c r="K16" s="149">
        <f t="shared" si="19"/>
        <v>1012</v>
      </c>
      <c r="L16" s="149">
        <f t="shared" si="7"/>
        <v>1012</v>
      </c>
      <c r="M16" s="149">
        <f t="shared" si="8"/>
        <v>1012</v>
      </c>
      <c r="N16" s="149">
        <f t="shared" si="9"/>
        <v>1012</v>
      </c>
      <c r="O16" s="149">
        <f t="shared" si="10"/>
        <v>1012</v>
      </c>
      <c r="P16" s="149">
        <f t="shared" si="11"/>
        <v>1012</v>
      </c>
      <c r="R16" s="150">
        <f t="shared" si="18"/>
        <v>139</v>
      </c>
      <c r="S16" s="150">
        <f t="shared" si="12"/>
        <v>139</v>
      </c>
      <c r="T16" s="150">
        <f t="shared" si="13"/>
        <v>139</v>
      </c>
      <c r="U16" s="150">
        <f t="shared" si="14"/>
        <v>139</v>
      </c>
      <c r="V16" s="150">
        <f t="shared" si="15"/>
        <v>139</v>
      </c>
      <c r="W16" s="150">
        <f t="shared" si="16"/>
        <v>139</v>
      </c>
    </row>
    <row r="17" spans="1:23" ht="15" x14ac:dyDescent="0.25">
      <c r="A17" s="142">
        <v>1161</v>
      </c>
      <c r="B17" s="142"/>
      <c r="C17" s="143">
        <v>1170</v>
      </c>
      <c r="D17" s="144">
        <v>220</v>
      </c>
      <c r="E17" s="145">
        <v>362</v>
      </c>
      <c r="F17" s="145">
        <v>420</v>
      </c>
      <c r="G17" s="145">
        <v>469</v>
      </c>
      <c r="H17" s="145">
        <v>516</v>
      </c>
      <c r="I17" s="145">
        <v>561</v>
      </c>
      <c r="K17" s="149">
        <f t="shared" si="19"/>
        <v>1012</v>
      </c>
      <c r="L17" s="149">
        <f t="shared" si="7"/>
        <v>1012</v>
      </c>
      <c r="M17" s="149">
        <f t="shared" si="8"/>
        <v>1012</v>
      </c>
      <c r="N17" s="149">
        <f t="shared" si="9"/>
        <v>1012</v>
      </c>
      <c r="O17" s="149">
        <f t="shared" si="10"/>
        <v>1012</v>
      </c>
      <c r="P17" s="149">
        <f t="shared" si="11"/>
        <v>1012</v>
      </c>
      <c r="R17" s="150">
        <f t="shared" si="18"/>
        <v>149</v>
      </c>
      <c r="S17" s="150">
        <f t="shared" si="12"/>
        <v>149</v>
      </c>
      <c r="T17" s="150">
        <f t="shared" si="13"/>
        <v>149</v>
      </c>
      <c r="U17" s="150">
        <f t="shared" si="14"/>
        <v>149</v>
      </c>
      <c r="V17" s="150">
        <f t="shared" si="15"/>
        <v>149</v>
      </c>
      <c r="W17" s="150">
        <f t="shared" si="16"/>
        <v>149</v>
      </c>
    </row>
    <row r="18" spans="1:23" ht="15" x14ac:dyDescent="0.25">
      <c r="A18" s="142">
        <v>1171</v>
      </c>
      <c r="B18" s="142"/>
      <c r="C18" s="143">
        <v>1180</v>
      </c>
      <c r="D18" s="144">
        <v>220</v>
      </c>
      <c r="E18" s="145">
        <v>362</v>
      </c>
      <c r="F18" s="145">
        <v>420</v>
      </c>
      <c r="G18" s="145">
        <v>469</v>
      </c>
      <c r="H18" s="145">
        <v>516</v>
      </c>
      <c r="I18" s="145">
        <v>561</v>
      </c>
      <c r="K18" s="149">
        <f t="shared" si="19"/>
        <v>1012</v>
      </c>
      <c r="L18" s="149">
        <f t="shared" si="7"/>
        <v>1012</v>
      </c>
      <c r="M18" s="149">
        <f t="shared" si="8"/>
        <v>1012</v>
      </c>
      <c r="N18" s="149">
        <f t="shared" si="9"/>
        <v>1012</v>
      </c>
      <c r="O18" s="149">
        <f t="shared" si="10"/>
        <v>1012</v>
      </c>
      <c r="P18" s="149">
        <f t="shared" si="11"/>
        <v>1012</v>
      </c>
      <c r="R18" s="150">
        <f t="shared" si="18"/>
        <v>159</v>
      </c>
      <c r="S18" s="150">
        <f t="shared" si="12"/>
        <v>159</v>
      </c>
      <c r="T18" s="150">
        <f t="shared" si="13"/>
        <v>159</v>
      </c>
      <c r="U18" s="150">
        <f t="shared" si="14"/>
        <v>159</v>
      </c>
      <c r="V18" s="150">
        <f t="shared" si="15"/>
        <v>159</v>
      </c>
      <c r="W18" s="150">
        <f t="shared" si="16"/>
        <v>159</v>
      </c>
    </row>
    <row r="19" spans="1:23" ht="15" x14ac:dyDescent="0.25">
      <c r="A19" s="142">
        <v>1181</v>
      </c>
      <c r="B19" s="142"/>
      <c r="C19" s="143">
        <v>1190</v>
      </c>
      <c r="D19" s="144">
        <v>220</v>
      </c>
      <c r="E19" s="145">
        <v>362</v>
      </c>
      <c r="F19" s="145">
        <v>420</v>
      </c>
      <c r="G19" s="145">
        <v>469</v>
      </c>
      <c r="H19" s="145">
        <v>516</v>
      </c>
      <c r="I19" s="145">
        <v>561</v>
      </c>
      <c r="K19" s="149">
        <f t="shared" si="19"/>
        <v>1012</v>
      </c>
      <c r="L19" s="149">
        <f t="shared" si="7"/>
        <v>1012</v>
      </c>
      <c r="M19" s="149">
        <f t="shared" si="8"/>
        <v>1012</v>
      </c>
      <c r="N19" s="149">
        <f t="shared" si="9"/>
        <v>1012</v>
      </c>
      <c r="O19" s="149">
        <f t="shared" si="10"/>
        <v>1012</v>
      </c>
      <c r="P19" s="149">
        <f t="shared" si="11"/>
        <v>1012</v>
      </c>
      <c r="R19" s="150">
        <f t="shared" si="18"/>
        <v>169</v>
      </c>
      <c r="S19" s="150">
        <f t="shared" si="12"/>
        <v>169</v>
      </c>
      <c r="T19" s="150">
        <f t="shared" si="13"/>
        <v>169</v>
      </c>
      <c r="U19" s="150">
        <f t="shared" si="14"/>
        <v>169</v>
      </c>
      <c r="V19" s="150">
        <f t="shared" si="15"/>
        <v>169</v>
      </c>
      <c r="W19" s="150">
        <f t="shared" si="16"/>
        <v>169</v>
      </c>
    </row>
    <row r="20" spans="1:23" ht="15" x14ac:dyDescent="0.25">
      <c r="A20" s="142">
        <v>1191</v>
      </c>
      <c r="B20" s="142"/>
      <c r="C20" s="143">
        <v>1200</v>
      </c>
      <c r="D20" s="144">
        <v>220</v>
      </c>
      <c r="E20" s="145">
        <v>362</v>
      </c>
      <c r="F20" s="145">
        <v>420</v>
      </c>
      <c r="G20" s="145">
        <v>469</v>
      </c>
      <c r="H20" s="145">
        <v>516</v>
      </c>
      <c r="I20" s="145">
        <v>561</v>
      </c>
      <c r="K20" s="149">
        <f t="shared" si="19"/>
        <v>1012</v>
      </c>
      <c r="L20" s="149">
        <f t="shared" si="7"/>
        <v>1012</v>
      </c>
      <c r="M20" s="149">
        <f t="shared" si="8"/>
        <v>1012</v>
      </c>
      <c r="N20" s="149">
        <f t="shared" si="9"/>
        <v>1012</v>
      </c>
      <c r="O20" s="149">
        <f t="shared" si="10"/>
        <v>1012</v>
      </c>
      <c r="P20" s="149">
        <f t="shared" si="11"/>
        <v>1012</v>
      </c>
      <c r="R20" s="150">
        <f t="shared" si="18"/>
        <v>179</v>
      </c>
      <c r="S20" s="150">
        <f t="shared" si="12"/>
        <v>179</v>
      </c>
      <c r="T20" s="150">
        <f t="shared" si="13"/>
        <v>179</v>
      </c>
      <c r="U20" s="150">
        <f t="shared" si="14"/>
        <v>179</v>
      </c>
      <c r="V20" s="150">
        <f t="shared" si="15"/>
        <v>179</v>
      </c>
      <c r="W20" s="150">
        <f t="shared" si="16"/>
        <v>179</v>
      </c>
    </row>
    <row r="21" spans="1:23" ht="15" x14ac:dyDescent="0.25">
      <c r="A21" s="142">
        <v>1201</v>
      </c>
      <c r="B21" s="142"/>
      <c r="C21" s="143">
        <v>1210</v>
      </c>
      <c r="D21" s="144">
        <v>229</v>
      </c>
      <c r="E21" s="145">
        <v>375</v>
      </c>
      <c r="F21" s="145">
        <v>436</v>
      </c>
      <c r="G21" s="145">
        <v>486</v>
      </c>
      <c r="H21" s="145">
        <v>535</v>
      </c>
      <c r="I21" s="145">
        <v>582</v>
      </c>
      <c r="K21" s="149">
        <f t="shared" si="19"/>
        <v>1012</v>
      </c>
      <c r="L21" s="149">
        <f t="shared" si="7"/>
        <v>1012</v>
      </c>
      <c r="M21" s="149">
        <f t="shared" si="8"/>
        <v>1012</v>
      </c>
      <c r="N21" s="149">
        <f t="shared" si="9"/>
        <v>1012</v>
      </c>
      <c r="O21" s="149">
        <f t="shared" si="10"/>
        <v>1012</v>
      </c>
      <c r="P21" s="149">
        <f t="shared" si="11"/>
        <v>1012</v>
      </c>
      <c r="R21" s="150">
        <f t="shared" si="18"/>
        <v>189</v>
      </c>
      <c r="S21" s="150">
        <f t="shared" si="12"/>
        <v>189</v>
      </c>
      <c r="T21" s="150">
        <f t="shared" si="13"/>
        <v>189</v>
      </c>
      <c r="U21" s="150">
        <f t="shared" si="14"/>
        <v>189</v>
      </c>
      <c r="V21" s="150">
        <f t="shared" si="15"/>
        <v>189</v>
      </c>
      <c r="W21" s="150">
        <f t="shared" si="16"/>
        <v>189</v>
      </c>
    </row>
    <row r="22" spans="1:23" ht="15" x14ac:dyDescent="0.25">
      <c r="A22" s="142">
        <v>1211</v>
      </c>
      <c r="B22" s="142"/>
      <c r="C22" s="143">
        <v>1220</v>
      </c>
      <c r="D22" s="144">
        <v>229</v>
      </c>
      <c r="E22" s="145">
        <v>375</v>
      </c>
      <c r="F22" s="145">
        <v>436</v>
      </c>
      <c r="G22" s="145">
        <v>486</v>
      </c>
      <c r="H22" s="145">
        <v>535</v>
      </c>
      <c r="I22" s="145">
        <v>582</v>
      </c>
      <c r="K22" s="149">
        <f t="shared" si="19"/>
        <v>1012</v>
      </c>
      <c r="L22" s="149">
        <f t="shared" si="7"/>
        <v>1012</v>
      </c>
      <c r="M22" s="149">
        <f t="shared" si="8"/>
        <v>1012</v>
      </c>
      <c r="N22" s="149">
        <f t="shared" si="9"/>
        <v>1012</v>
      </c>
      <c r="O22" s="149">
        <f t="shared" si="10"/>
        <v>1012</v>
      </c>
      <c r="P22" s="149">
        <f t="shared" si="11"/>
        <v>1012</v>
      </c>
      <c r="R22" s="150">
        <f t="shared" si="18"/>
        <v>199</v>
      </c>
      <c r="S22" s="150">
        <f t="shared" si="12"/>
        <v>199</v>
      </c>
      <c r="T22" s="150">
        <f t="shared" si="13"/>
        <v>199</v>
      </c>
      <c r="U22" s="150">
        <f t="shared" si="14"/>
        <v>199</v>
      </c>
      <c r="V22" s="150">
        <f t="shared" si="15"/>
        <v>199</v>
      </c>
      <c r="W22" s="150">
        <f t="shared" si="16"/>
        <v>199</v>
      </c>
    </row>
    <row r="23" spans="1:23" ht="15" x14ac:dyDescent="0.25">
      <c r="A23" s="142">
        <v>1221</v>
      </c>
      <c r="B23" s="142"/>
      <c r="C23" s="143">
        <v>1230</v>
      </c>
      <c r="D23" s="144">
        <v>229</v>
      </c>
      <c r="E23" s="145">
        <v>375</v>
      </c>
      <c r="F23" s="145">
        <v>436</v>
      </c>
      <c r="G23" s="145">
        <v>486</v>
      </c>
      <c r="H23" s="145">
        <v>535</v>
      </c>
      <c r="I23" s="145">
        <v>582</v>
      </c>
      <c r="K23" s="149">
        <f t="shared" si="19"/>
        <v>1012</v>
      </c>
      <c r="L23" s="149">
        <f t="shared" si="7"/>
        <v>1012</v>
      </c>
      <c r="M23" s="149">
        <f t="shared" si="8"/>
        <v>1012</v>
      </c>
      <c r="N23" s="149">
        <f t="shared" si="9"/>
        <v>1012</v>
      </c>
      <c r="O23" s="149">
        <f t="shared" si="10"/>
        <v>1012</v>
      </c>
      <c r="P23" s="149">
        <f t="shared" si="11"/>
        <v>1012</v>
      </c>
      <c r="R23" s="150">
        <f t="shared" si="18"/>
        <v>209</v>
      </c>
      <c r="S23" s="150">
        <f t="shared" si="12"/>
        <v>209</v>
      </c>
      <c r="T23" s="150">
        <f t="shared" si="13"/>
        <v>209</v>
      </c>
      <c r="U23" s="150">
        <f t="shared" si="14"/>
        <v>209</v>
      </c>
      <c r="V23" s="150">
        <f t="shared" si="15"/>
        <v>209</v>
      </c>
      <c r="W23" s="150">
        <f t="shared" si="16"/>
        <v>209</v>
      </c>
    </row>
    <row r="24" spans="1:23" ht="15" x14ac:dyDescent="0.25">
      <c r="A24" s="142">
        <v>1231</v>
      </c>
      <c r="B24" s="142"/>
      <c r="C24" s="143">
        <v>1240</v>
      </c>
      <c r="D24" s="144">
        <v>229</v>
      </c>
      <c r="E24" s="145">
        <v>375</v>
      </c>
      <c r="F24" s="145">
        <v>436</v>
      </c>
      <c r="G24" s="145">
        <v>486</v>
      </c>
      <c r="H24" s="145">
        <v>535</v>
      </c>
      <c r="I24" s="145">
        <v>582</v>
      </c>
      <c r="K24" s="149">
        <f t="shared" si="19"/>
        <v>1012</v>
      </c>
      <c r="L24" s="149">
        <f t="shared" si="7"/>
        <v>1012</v>
      </c>
      <c r="M24" s="149">
        <f t="shared" si="8"/>
        <v>1012</v>
      </c>
      <c r="N24" s="149">
        <f t="shared" si="9"/>
        <v>1012</v>
      </c>
      <c r="O24" s="149">
        <f t="shared" si="10"/>
        <v>1012</v>
      </c>
      <c r="P24" s="149">
        <f t="shared" si="11"/>
        <v>1012</v>
      </c>
      <c r="R24" s="150">
        <f t="shared" si="18"/>
        <v>219</v>
      </c>
      <c r="S24" s="150">
        <f t="shared" si="12"/>
        <v>219</v>
      </c>
      <c r="T24" s="150">
        <f t="shared" si="13"/>
        <v>219</v>
      </c>
      <c r="U24" s="150">
        <f t="shared" si="14"/>
        <v>219</v>
      </c>
      <c r="V24" s="150">
        <f t="shared" si="15"/>
        <v>219</v>
      </c>
      <c r="W24" s="150">
        <f t="shared" si="16"/>
        <v>219</v>
      </c>
    </row>
    <row r="25" spans="1:23" ht="15" x14ac:dyDescent="0.25">
      <c r="A25" s="142">
        <v>1241</v>
      </c>
      <c r="B25" s="142"/>
      <c r="C25" s="143">
        <v>1250</v>
      </c>
      <c r="D25" s="144">
        <v>229</v>
      </c>
      <c r="E25" s="145">
        <v>375</v>
      </c>
      <c r="F25" s="145">
        <v>436</v>
      </c>
      <c r="G25" s="145">
        <v>486</v>
      </c>
      <c r="H25" s="145">
        <v>535</v>
      </c>
      <c r="I25" s="145">
        <v>582</v>
      </c>
      <c r="K25" s="149">
        <f t="shared" si="19"/>
        <v>1012</v>
      </c>
      <c r="L25" s="149">
        <f t="shared" si="7"/>
        <v>1012</v>
      </c>
      <c r="M25" s="149">
        <f t="shared" si="8"/>
        <v>1012</v>
      </c>
      <c r="N25" s="149">
        <f t="shared" si="9"/>
        <v>1012</v>
      </c>
      <c r="O25" s="149">
        <f t="shared" si="10"/>
        <v>1012</v>
      </c>
      <c r="P25" s="149">
        <f t="shared" si="11"/>
        <v>1012</v>
      </c>
      <c r="R25" s="150">
        <f t="shared" si="18"/>
        <v>229</v>
      </c>
      <c r="S25" s="150">
        <f t="shared" si="12"/>
        <v>229</v>
      </c>
      <c r="T25" s="150">
        <f t="shared" si="13"/>
        <v>229</v>
      </c>
      <c r="U25" s="150">
        <f t="shared" si="14"/>
        <v>229</v>
      </c>
      <c r="V25" s="150">
        <f t="shared" si="15"/>
        <v>229</v>
      </c>
      <c r="W25" s="150">
        <f t="shared" si="16"/>
        <v>229</v>
      </c>
    </row>
    <row r="26" spans="1:23" ht="15" x14ac:dyDescent="0.25">
      <c r="A26" s="142">
        <v>1251</v>
      </c>
      <c r="B26" s="142"/>
      <c r="C26" s="143">
        <v>1260</v>
      </c>
      <c r="D26" s="146">
        <v>238</v>
      </c>
      <c r="E26" s="145">
        <v>388</v>
      </c>
      <c r="F26" s="145">
        <v>451</v>
      </c>
      <c r="G26" s="145">
        <v>503</v>
      </c>
      <c r="H26" s="145">
        <v>553</v>
      </c>
      <c r="I26" s="145">
        <v>602</v>
      </c>
      <c r="K26" s="149">
        <f>A26-D26</f>
        <v>1013</v>
      </c>
      <c r="L26" s="149">
        <f t="shared" si="7"/>
        <v>1012</v>
      </c>
      <c r="M26" s="149">
        <f t="shared" si="8"/>
        <v>1012</v>
      </c>
      <c r="N26" s="149">
        <f t="shared" si="9"/>
        <v>1012</v>
      </c>
      <c r="O26" s="149">
        <f t="shared" si="10"/>
        <v>1012</v>
      </c>
      <c r="P26" s="149">
        <f t="shared" si="11"/>
        <v>1012</v>
      </c>
      <c r="R26" s="155">
        <f t="shared" si="18"/>
        <v>239</v>
      </c>
      <c r="S26" s="150">
        <f t="shared" si="12"/>
        <v>239</v>
      </c>
      <c r="T26" s="150">
        <f t="shared" si="13"/>
        <v>239</v>
      </c>
      <c r="U26" s="150">
        <f t="shared" si="14"/>
        <v>239</v>
      </c>
      <c r="V26" s="150">
        <f t="shared" si="15"/>
        <v>239</v>
      </c>
      <c r="W26" s="150">
        <f t="shared" si="16"/>
        <v>239</v>
      </c>
    </row>
    <row r="27" spans="1:23" ht="15" x14ac:dyDescent="0.25">
      <c r="A27" s="142">
        <v>1261</v>
      </c>
      <c r="B27" s="142"/>
      <c r="C27" s="143">
        <v>1270</v>
      </c>
      <c r="D27" s="146">
        <v>238</v>
      </c>
      <c r="E27" s="145">
        <v>388</v>
      </c>
      <c r="F27" s="145">
        <v>451</v>
      </c>
      <c r="G27" s="145">
        <v>503</v>
      </c>
      <c r="H27" s="145">
        <v>553</v>
      </c>
      <c r="I27" s="145">
        <v>602</v>
      </c>
      <c r="K27" s="149">
        <f t="shared" ref="K27:K90" si="20">A27-D27</f>
        <v>1023</v>
      </c>
      <c r="L27" s="149">
        <f>A27-S27</f>
        <v>1012</v>
      </c>
      <c r="M27" s="149">
        <f>A27-T27</f>
        <v>1012</v>
      </c>
      <c r="N27" s="149">
        <f>A27-U27</f>
        <v>1012</v>
      </c>
      <c r="O27" s="149">
        <f>A27-V27</f>
        <v>1012</v>
      </c>
      <c r="P27" s="149">
        <f>A27-W27</f>
        <v>1012</v>
      </c>
      <c r="R27" s="155">
        <f t="shared" ref="R27:R83" si="21">A27-1012</f>
        <v>249</v>
      </c>
      <c r="S27" s="150">
        <f t="shared" si="12"/>
        <v>249</v>
      </c>
      <c r="T27" s="150">
        <f t="shared" si="13"/>
        <v>249</v>
      </c>
      <c r="U27" s="150">
        <f t="shared" si="14"/>
        <v>249</v>
      </c>
      <c r="V27" s="150">
        <f t="shared" si="15"/>
        <v>249</v>
      </c>
      <c r="W27" s="150">
        <f t="shared" si="16"/>
        <v>249</v>
      </c>
    </row>
    <row r="28" spans="1:23" ht="15" x14ac:dyDescent="0.25">
      <c r="A28" s="142">
        <v>1271</v>
      </c>
      <c r="B28" s="142"/>
      <c r="C28" s="143">
        <v>1280</v>
      </c>
      <c r="D28" s="146">
        <v>238</v>
      </c>
      <c r="E28" s="145">
        <v>388</v>
      </c>
      <c r="F28" s="145">
        <v>451</v>
      </c>
      <c r="G28" s="145">
        <v>503</v>
      </c>
      <c r="H28" s="145">
        <v>553</v>
      </c>
      <c r="I28" s="145">
        <v>602</v>
      </c>
      <c r="K28" s="149">
        <f t="shared" si="20"/>
        <v>1033</v>
      </c>
      <c r="L28" s="149">
        <f t="shared" ref="L28:L44" si="22">A28-S28</f>
        <v>1012</v>
      </c>
      <c r="M28" s="149">
        <f t="shared" ref="M28:M54" si="23">A28-T28</f>
        <v>1012</v>
      </c>
      <c r="N28" s="149">
        <f t="shared" ref="N28:N63" si="24">A28-U28</f>
        <v>1012</v>
      </c>
      <c r="O28" s="149">
        <f t="shared" ref="O28:O73" si="25">A28-V28</f>
        <v>1012</v>
      </c>
      <c r="P28" s="149">
        <f t="shared" ref="P28:P83" si="26">A28-W28</f>
        <v>1012</v>
      </c>
      <c r="R28" s="155">
        <f t="shared" si="21"/>
        <v>259</v>
      </c>
      <c r="S28" s="150">
        <f t="shared" si="12"/>
        <v>259</v>
      </c>
      <c r="T28" s="150">
        <f t="shared" si="13"/>
        <v>259</v>
      </c>
      <c r="U28" s="150">
        <f t="shared" si="14"/>
        <v>259</v>
      </c>
      <c r="V28" s="150">
        <f t="shared" si="15"/>
        <v>259</v>
      </c>
      <c r="W28" s="150">
        <f t="shared" si="16"/>
        <v>259</v>
      </c>
    </row>
    <row r="29" spans="1:23" ht="15" x14ac:dyDescent="0.25">
      <c r="A29" s="142">
        <v>1281</v>
      </c>
      <c r="B29" s="142"/>
      <c r="C29" s="143">
        <v>1290</v>
      </c>
      <c r="D29" s="146">
        <v>238</v>
      </c>
      <c r="E29" s="145">
        <v>388</v>
      </c>
      <c r="F29" s="145">
        <v>451</v>
      </c>
      <c r="G29" s="145">
        <v>503</v>
      </c>
      <c r="H29" s="145">
        <v>553</v>
      </c>
      <c r="I29" s="145">
        <v>602</v>
      </c>
      <c r="K29" s="149">
        <f t="shared" si="20"/>
        <v>1043</v>
      </c>
      <c r="L29" s="149">
        <f t="shared" si="22"/>
        <v>1012</v>
      </c>
      <c r="M29" s="149">
        <f t="shared" si="23"/>
        <v>1012</v>
      </c>
      <c r="N29" s="149">
        <f t="shared" si="24"/>
        <v>1012</v>
      </c>
      <c r="O29" s="149">
        <f t="shared" si="25"/>
        <v>1012</v>
      </c>
      <c r="P29" s="149">
        <f t="shared" si="26"/>
        <v>1012</v>
      </c>
      <c r="R29" s="155">
        <f t="shared" si="21"/>
        <v>269</v>
      </c>
      <c r="S29" s="150">
        <f t="shared" si="12"/>
        <v>269</v>
      </c>
      <c r="T29" s="150">
        <f t="shared" si="13"/>
        <v>269</v>
      </c>
      <c r="U29" s="150">
        <f t="shared" si="14"/>
        <v>269</v>
      </c>
      <c r="V29" s="150">
        <f t="shared" si="15"/>
        <v>269</v>
      </c>
      <c r="W29" s="150">
        <f t="shared" si="16"/>
        <v>269</v>
      </c>
    </row>
    <row r="30" spans="1:23" ht="15" x14ac:dyDescent="0.25">
      <c r="A30" s="142">
        <v>1291</v>
      </c>
      <c r="B30" s="142"/>
      <c r="C30" s="143">
        <v>1300</v>
      </c>
      <c r="D30" s="146">
        <v>238</v>
      </c>
      <c r="E30" s="145">
        <v>388</v>
      </c>
      <c r="F30" s="145">
        <v>451</v>
      </c>
      <c r="G30" s="145">
        <v>503</v>
      </c>
      <c r="H30" s="145">
        <v>553</v>
      </c>
      <c r="I30" s="145">
        <v>602</v>
      </c>
      <c r="K30" s="149">
        <f t="shared" si="20"/>
        <v>1053</v>
      </c>
      <c r="L30" s="149">
        <f t="shared" si="22"/>
        <v>1012</v>
      </c>
      <c r="M30" s="149">
        <f t="shared" si="23"/>
        <v>1012</v>
      </c>
      <c r="N30" s="149">
        <f t="shared" si="24"/>
        <v>1012</v>
      </c>
      <c r="O30" s="149">
        <f t="shared" si="25"/>
        <v>1012</v>
      </c>
      <c r="P30" s="149">
        <f t="shared" si="26"/>
        <v>1012</v>
      </c>
      <c r="R30" s="155">
        <f t="shared" si="21"/>
        <v>279</v>
      </c>
      <c r="S30" s="150">
        <f t="shared" si="12"/>
        <v>279</v>
      </c>
      <c r="T30" s="150">
        <f t="shared" si="13"/>
        <v>279</v>
      </c>
      <c r="U30" s="150">
        <f t="shared" si="14"/>
        <v>279</v>
      </c>
      <c r="V30" s="150">
        <f t="shared" si="15"/>
        <v>279</v>
      </c>
      <c r="W30" s="150">
        <f t="shared" si="16"/>
        <v>279</v>
      </c>
    </row>
    <row r="31" spans="1:23" ht="15" x14ac:dyDescent="0.25">
      <c r="A31" s="142">
        <v>1301</v>
      </c>
      <c r="B31" s="142"/>
      <c r="C31" s="143">
        <v>1310</v>
      </c>
      <c r="D31" s="146">
        <v>248</v>
      </c>
      <c r="E31" s="145">
        <v>401</v>
      </c>
      <c r="F31" s="145">
        <v>467</v>
      </c>
      <c r="G31" s="145">
        <v>520</v>
      </c>
      <c r="H31" s="145">
        <v>572</v>
      </c>
      <c r="I31" s="145">
        <v>623</v>
      </c>
      <c r="K31" s="149">
        <f t="shared" si="20"/>
        <v>1053</v>
      </c>
      <c r="L31" s="149">
        <f t="shared" si="22"/>
        <v>1012</v>
      </c>
      <c r="M31" s="149">
        <f t="shared" si="23"/>
        <v>1012</v>
      </c>
      <c r="N31" s="149">
        <f t="shared" si="24"/>
        <v>1012</v>
      </c>
      <c r="O31" s="149">
        <f t="shared" si="25"/>
        <v>1012</v>
      </c>
      <c r="P31" s="149">
        <f t="shared" si="26"/>
        <v>1012</v>
      </c>
      <c r="R31" s="155">
        <f t="shared" si="21"/>
        <v>289</v>
      </c>
      <c r="S31" s="150">
        <f t="shared" si="12"/>
        <v>289</v>
      </c>
      <c r="T31" s="150">
        <f t="shared" si="13"/>
        <v>289</v>
      </c>
      <c r="U31" s="150">
        <f t="shared" si="14"/>
        <v>289</v>
      </c>
      <c r="V31" s="150">
        <f t="shared" si="15"/>
        <v>289</v>
      </c>
      <c r="W31" s="150">
        <f t="shared" si="16"/>
        <v>289</v>
      </c>
    </row>
    <row r="32" spans="1:23" ht="15" x14ac:dyDescent="0.25">
      <c r="A32" s="142">
        <v>1311</v>
      </c>
      <c r="B32" s="142"/>
      <c r="C32" s="143">
        <v>1320</v>
      </c>
      <c r="D32" s="146">
        <v>248</v>
      </c>
      <c r="E32" s="145">
        <v>401</v>
      </c>
      <c r="F32" s="145">
        <v>467</v>
      </c>
      <c r="G32" s="145">
        <v>520</v>
      </c>
      <c r="H32" s="145">
        <v>572</v>
      </c>
      <c r="I32" s="145">
        <v>623</v>
      </c>
      <c r="K32" s="149">
        <f t="shared" si="20"/>
        <v>1063</v>
      </c>
      <c r="L32" s="149">
        <f t="shared" si="22"/>
        <v>1012</v>
      </c>
      <c r="M32" s="149">
        <f t="shared" si="23"/>
        <v>1012</v>
      </c>
      <c r="N32" s="149">
        <f t="shared" si="24"/>
        <v>1012</v>
      </c>
      <c r="O32" s="149">
        <f t="shared" si="25"/>
        <v>1012</v>
      </c>
      <c r="P32" s="149">
        <f t="shared" si="26"/>
        <v>1012</v>
      </c>
      <c r="R32" s="155">
        <f t="shared" si="21"/>
        <v>299</v>
      </c>
      <c r="S32" s="150">
        <f t="shared" si="12"/>
        <v>299</v>
      </c>
      <c r="T32" s="150">
        <f t="shared" si="13"/>
        <v>299</v>
      </c>
      <c r="U32" s="150">
        <f t="shared" si="14"/>
        <v>299</v>
      </c>
      <c r="V32" s="150">
        <f t="shared" si="15"/>
        <v>299</v>
      </c>
      <c r="W32" s="150">
        <f t="shared" si="16"/>
        <v>299</v>
      </c>
    </row>
    <row r="33" spans="1:23" ht="15" x14ac:dyDescent="0.25">
      <c r="A33" s="142">
        <v>1321</v>
      </c>
      <c r="B33" s="142"/>
      <c r="C33" s="143">
        <v>1330</v>
      </c>
      <c r="D33" s="146">
        <v>248</v>
      </c>
      <c r="E33" s="145">
        <v>401</v>
      </c>
      <c r="F33" s="145">
        <v>467</v>
      </c>
      <c r="G33" s="145">
        <v>520</v>
      </c>
      <c r="H33" s="145">
        <v>572</v>
      </c>
      <c r="I33" s="145">
        <v>623</v>
      </c>
      <c r="K33" s="149">
        <f t="shared" si="20"/>
        <v>1073</v>
      </c>
      <c r="L33" s="149">
        <f t="shared" si="22"/>
        <v>1012</v>
      </c>
      <c r="M33" s="149">
        <f t="shared" si="23"/>
        <v>1012</v>
      </c>
      <c r="N33" s="149">
        <f t="shared" si="24"/>
        <v>1012</v>
      </c>
      <c r="O33" s="149">
        <f t="shared" si="25"/>
        <v>1012</v>
      </c>
      <c r="P33" s="149">
        <f t="shared" si="26"/>
        <v>1012</v>
      </c>
      <c r="R33" s="155">
        <f t="shared" si="21"/>
        <v>309</v>
      </c>
      <c r="S33" s="150">
        <f t="shared" si="12"/>
        <v>309</v>
      </c>
      <c r="T33" s="150">
        <f t="shared" si="13"/>
        <v>309</v>
      </c>
      <c r="U33" s="150">
        <f t="shared" si="14"/>
        <v>309</v>
      </c>
      <c r="V33" s="150">
        <f t="shared" si="15"/>
        <v>309</v>
      </c>
      <c r="W33" s="150">
        <f t="shared" si="16"/>
        <v>309</v>
      </c>
    </row>
    <row r="34" spans="1:23" ht="15" x14ac:dyDescent="0.25">
      <c r="A34" s="142">
        <v>1331</v>
      </c>
      <c r="B34" s="142"/>
      <c r="C34" s="143">
        <v>1340</v>
      </c>
      <c r="D34" s="146">
        <v>248</v>
      </c>
      <c r="E34" s="145">
        <v>401</v>
      </c>
      <c r="F34" s="145">
        <v>467</v>
      </c>
      <c r="G34" s="145">
        <v>520</v>
      </c>
      <c r="H34" s="145">
        <v>572</v>
      </c>
      <c r="I34" s="145">
        <v>623</v>
      </c>
      <c r="K34" s="149">
        <f t="shared" si="20"/>
        <v>1083</v>
      </c>
      <c r="L34" s="149">
        <f t="shared" si="22"/>
        <v>1012</v>
      </c>
      <c r="M34" s="149">
        <f t="shared" si="23"/>
        <v>1012</v>
      </c>
      <c r="N34" s="149">
        <f t="shared" si="24"/>
        <v>1012</v>
      </c>
      <c r="O34" s="149">
        <f t="shared" si="25"/>
        <v>1012</v>
      </c>
      <c r="P34" s="149">
        <f t="shared" si="26"/>
        <v>1012</v>
      </c>
      <c r="R34" s="155">
        <f t="shared" si="21"/>
        <v>319</v>
      </c>
      <c r="S34" s="150">
        <f t="shared" si="12"/>
        <v>319</v>
      </c>
      <c r="T34" s="150">
        <f t="shared" si="13"/>
        <v>319</v>
      </c>
      <c r="U34" s="150">
        <f t="shared" si="14"/>
        <v>319</v>
      </c>
      <c r="V34" s="150">
        <f t="shared" si="15"/>
        <v>319</v>
      </c>
      <c r="W34" s="150">
        <f t="shared" si="16"/>
        <v>319</v>
      </c>
    </row>
    <row r="35" spans="1:23" ht="15" x14ac:dyDescent="0.25">
      <c r="A35" s="142">
        <v>1341</v>
      </c>
      <c r="B35" s="142"/>
      <c r="C35" s="143">
        <v>1350</v>
      </c>
      <c r="D35" s="146">
        <v>248</v>
      </c>
      <c r="E35" s="145">
        <v>401</v>
      </c>
      <c r="F35" s="145">
        <v>467</v>
      </c>
      <c r="G35" s="145">
        <v>520</v>
      </c>
      <c r="H35" s="145">
        <v>572</v>
      </c>
      <c r="I35" s="145">
        <v>623</v>
      </c>
      <c r="K35" s="149">
        <f t="shared" si="20"/>
        <v>1093</v>
      </c>
      <c r="L35" s="149">
        <f t="shared" si="22"/>
        <v>1012</v>
      </c>
      <c r="M35" s="149">
        <f t="shared" si="23"/>
        <v>1012</v>
      </c>
      <c r="N35" s="149">
        <f t="shared" si="24"/>
        <v>1012</v>
      </c>
      <c r="O35" s="149">
        <f t="shared" si="25"/>
        <v>1012</v>
      </c>
      <c r="P35" s="149">
        <f t="shared" si="26"/>
        <v>1012</v>
      </c>
      <c r="R35" s="155">
        <f t="shared" si="21"/>
        <v>329</v>
      </c>
      <c r="S35" s="150">
        <f t="shared" si="12"/>
        <v>329</v>
      </c>
      <c r="T35" s="150">
        <f t="shared" si="13"/>
        <v>329</v>
      </c>
      <c r="U35" s="150">
        <f t="shared" si="14"/>
        <v>329</v>
      </c>
      <c r="V35" s="150">
        <f t="shared" si="15"/>
        <v>329</v>
      </c>
      <c r="W35" s="150">
        <f t="shared" si="16"/>
        <v>329</v>
      </c>
    </row>
    <row r="36" spans="1:23" ht="15" x14ac:dyDescent="0.25">
      <c r="A36" s="142">
        <v>1351</v>
      </c>
      <c r="B36" s="142"/>
      <c r="C36" s="143">
        <v>1360</v>
      </c>
      <c r="D36" s="146">
        <v>256</v>
      </c>
      <c r="E36" s="145">
        <v>414</v>
      </c>
      <c r="F36" s="145">
        <v>481</v>
      </c>
      <c r="G36" s="145">
        <v>536</v>
      </c>
      <c r="H36" s="145">
        <v>590</v>
      </c>
      <c r="I36" s="145">
        <v>642</v>
      </c>
      <c r="K36" s="149">
        <f t="shared" si="20"/>
        <v>1095</v>
      </c>
      <c r="L36" s="149">
        <f t="shared" si="22"/>
        <v>1012</v>
      </c>
      <c r="M36" s="149">
        <f t="shared" si="23"/>
        <v>1012</v>
      </c>
      <c r="N36" s="149">
        <f t="shared" si="24"/>
        <v>1012</v>
      </c>
      <c r="O36" s="149">
        <f t="shared" si="25"/>
        <v>1012</v>
      </c>
      <c r="P36" s="149">
        <f t="shared" si="26"/>
        <v>1012</v>
      </c>
      <c r="R36" s="155">
        <f t="shared" si="21"/>
        <v>339</v>
      </c>
      <c r="S36" s="150">
        <f t="shared" si="12"/>
        <v>339</v>
      </c>
      <c r="T36" s="150">
        <f t="shared" si="13"/>
        <v>339</v>
      </c>
      <c r="U36" s="150">
        <f t="shared" si="14"/>
        <v>339</v>
      </c>
      <c r="V36" s="150">
        <f t="shared" si="15"/>
        <v>339</v>
      </c>
      <c r="W36" s="150">
        <f t="shared" si="16"/>
        <v>339</v>
      </c>
    </row>
    <row r="37" spans="1:23" ht="15" x14ac:dyDescent="0.25">
      <c r="A37" s="142">
        <v>1361</v>
      </c>
      <c r="B37" s="142"/>
      <c r="C37" s="143">
        <v>1370</v>
      </c>
      <c r="D37" s="146">
        <v>256</v>
      </c>
      <c r="E37" s="145">
        <v>414</v>
      </c>
      <c r="F37" s="145">
        <v>481</v>
      </c>
      <c r="G37" s="145">
        <v>536</v>
      </c>
      <c r="H37" s="145">
        <v>590</v>
      </c>
      <c r="I37" s="145">
        <v>642</v>
      </c>
      <c r="K37" s="149">
        <f t="shared" si="20"/>
        <v>1105</v>
      </c>
      <c r="L37" s="149">
        <f t="shared" si="22"/>
        <v>1012</v>
      </c>
      <c r="M37" s="149">
        <f t="shared" si="23"/>
        <v>1012</v>
      </c>
      <c r="N37" s="149">
        <f t="shared" si="24"/>
        <v>1012</v>
      </c>
      <c r="O37" s="149">
        <f t="shared" si="25"/>
        <v>1012</v>
      </c>
      <c r="P37" s="149">
        <f t="shared" si="26"/>
        <v>1012</v>
      </c>
      <c r="R37" s="155">
        <f t="shared" si="21"/>
        <v>349</v>
      </c>
      <c r="S37" s="150">
        <f t="shared" si="12"/>
        <v>349</v>
      </c>
      <c r="T37" s="150">
        <f t="shared" si="13"/>
        <v>349</v>
      </c>
      <c r="U37" s="150">
        <f t="shared" si="14"/>
        <v>349</v>
      </c>
      <c r="V37" s="150">
        <f t="shared" si="15"/>
        <v>349</v>
      </c>
      <c r="W37" s="150">
        <f t="shared" si="16"/>
        <v>349</v>
      </c>
    </row>
    <row r="38" spans="1:23" ht="15" x14ac:dyDescent="0.25">
      <c r="A38" s="142">
        <v>1371</v>
      </c>
      <c r="B38" s="142"/>
      <c r="C38" s="143">
        <v>1380</v>
      </c>
      <c r="D38" s="146">
        <v>256</v>
      </c>
      <c r="E38" s="145">
        <v>414</v>
      </c>
      <c r="F38" s="145">
        <v>481</v>
      </c>
      <c r="G38" s="145">
        <v>536</v>
      </c>
      <c r="H38" s="145">
        <v>590</v>
      </c>
      <c r="I38" s="145">
        <v>642</v>
      </c>
      <c r="K38" s="149">
        <f t="shared" si="20"/>
        <v>1115</v>
      </c>
      <c r="L38" s="149">
        <f t="shared" si="22"/>
        <v>1012</v>
      </c>
      <c r="M38" s="149">
        <f t="shared" si="23"/>
        <v>1012</v>
      </c>
      <c r="N38" s="149">
        <f t="shared" si="24"/>
        <v>1012</v>
      </c>
      <c r="O38" s="149">
        <f t="shared" si="25"/>
        <v>1012</v>
      </c>
      <c r="P38" s="149">
        <f t="shared" si="26"/>
        <v>1012</v>
      </c>
      <c r="R38" s="155">
        <f t="shared" si="21"/>
        <v>359</v>
      </c>
      <c r="S38" s="150">
        <f t="shared" si="12"/>
        <v>359</v>
      </c>
      <c r="T38" s="150">
        <f t="shared" si="13"/>
        <v>359</v>
      </c>
      <c r="U38" s="150">
        <f t="shared" si="14"/>
        <v>359</v>
      </c>
      <c r="V38" s="150">
        <f t="shared" si="15"/>
        <v>359</v>
      </c>
      <c r="W38" s="150">
        <f t="shared" si="16"/>
        <v>359</v>
      </c>
    </row>
    <row r="39" spans="1:23" ht="15" x14ac:dyDescent="0.25">
      <c r="A39" s="142">
        <v>1381</v>
      </c>
      <c r="B39" s="142"/>
      <c r="C39" s="143">
        <v>1390</v>
      </c>
      <c r="D39" s="146">
        <v>256</v>
      </c>
      <c r="E39" s="145">
        <v>414</v>
      </c>
      <c r="F39" s="145">
        <v>481</v>
      </c>
      <c r="G39" s="145">
        <v>536</v>
      </c>
      <c r="H39" s="145">
        <v>590</v>
      </c>
      <c r="I39" s="145">
        <v>642</v>
      </c>
      <c r="K39" s="149">
        <f t="shared" si="20"/>
        <v>1125</v>
      </c>
      <c r="L39" s="149">
        <f t="shared" si="22"/>
        <v>1012</v>
      </c>
      <c r="M39" s="149">
        <f t="shared" si="23"/>
        <v>1012</v>
      </c>
      <c r="N39" s="149">
        <f t="shared" si="24"/>
        <v>1012</v>
      </c>
      <c r="O39" s="149">
        <f t="shared" si="25"/>
        <v>1012</v>
      </c>
      <c r="P39" s="149">
        <f t="shared" si="26"/>
        <v>1012</v>
      </c>
      <c r="R39" s="155">
        <f t="shared" si="21"/>
        <v>369</v>
      </c>
      <c r="S39" s="150">
        <f t="shared" si="12"/>
        <v>369</v>
      </c>
      <c r="T39" s="150">
        <f t="shared" si="13"/>
        <v>369</v>
      </c>
      <c r="U39" s="150">
        <f t="shared" si="14"/>
        <v>369</v>
      </c>
      <c r="V39" s="150">
        <f t="shared" si="15"/>
        <v>369</v>
      </c>
      <c r="W39" s="150">
        <f t="shared" si="16"/>
        <v>369</v>
      </c>
    </row>
    <row r="40" spans="1:23" ht="15" x14ac:dyDescent="0.25">
      <c r="A40" s="142">
        <v>1391</v>
      </c>
      <c r="B40" s="142"/>
      <c r="C40" s="143">
        <v>1400</v>
      </c>
      <c r="D40" s="146">
        <v>256</v>
      </c>
      <c r="E40" s="145">
        <v>414</v>
      </c>
      <c r="F40" s="145">
        <v>481</v>
      </c>
      <c r="G40" s="145">
        <v>536</v>
      </c>
      <c r="H40" s="145">
        <v>590</v>
      </c>
      <c r="I40" s="145">
        <v>642</v>
      </c>
      <c r="K40" s="149">
        <f t="shared" si="20"/>
        <v>1135</v>
      </c>
      <c r="L40" s="149">
        <f t="shared" si="22"/>
        <v>1012</v>
      </c>
      <c r="M40" s="149">
        <f t="shared" si="23"/>
        <v>1012</v>
      </c>
      <c r="N40" s="149">
        <f t="shared" si="24"/>
        <v>1012</v>
      </c>
      <c r="O40" s="149">
        <f t="shared" si="25"/>
        <v>1012</v>
      </c>
      <c r="P40" s="149">
        <f t="shared" si="26"/>
        <v>1012</v>
      </c>
      <c r="R40" s="155">
        <f t="shared" si="21"/>
        <v>379</v>
      </c>
      <c r="S40" s="150">
        <f t="shared" si="12"/>
        <v>379</v>
      </c>
      <c r="T40" s="150">
        <f t="shared" si="13"/>
        <v>379</v>
      </c>
      <c r="U40" s="150">
        <f t="shared" si="14"/>
        <v>379</v>
      </c>
      <c r="V40" s="150">
        <f t="shared" si="15"/>
        <v>379</v>
      </c>
      <c r="W40" s="150">
        <f t="shared" si="16"/>
        <v>379</v>
      </c>
    </row>
    <row r="41" spans="1:23" ht="15" x14ac:dyDescent="0.25">
      <c r="A41" s="142">
        <v>1401</v>
      </c>
      <c r="B41" s="142"/>
      <c r="C41" s="143">
        <v>1410</v>
      </c>
      <c r="D41" s="146">
        <v>265</v>
      </c>
      <c r="E41" s="145">
        <v>426</v>
      </c>
      <c r="F41" s="145">
        <v>495</v>
      </c>
      <c r="G41" s="145">
        <v>552</v>
      </c>
      <c r="H41" s="145">
        <v>607</v>
      </c>
      <c r="I41" s="145">
        <v>661</v>
      </c>
      <c r="K41" s="149">
        <f t="shared" si="20"/>
        <v>1136</v>
      </c>
      <c r="L41" s="149">
        <f t="shared" si="22"/>
        <v>1012</v>
      </c>
      <c r="M41" s="149">
        <f t="shared" si="23"/>
        <v>1012</v>
      </c>
      <c r="N41" s="149">
        <f t="shared" si="24"/>
        <v>1012</v>
      </c>
      <c r="O41" s="149">
        <f t="shared" si="25"/>
        <v>1012</v>
      </c>
      <c r="P41" s="149">
        <f t="shared" si="26"/>
        <v>1012</v>
      </c>
      <c r="R41" s="155">
        <f t="shared" si="21"/>
        <v>389</v>
      </c>
      <c r="S41" s="150">
        <f t="shared" si="12"/>
        <v>389</v>
      </c>
      <c r="T41" s="150">
        <f t="shared" si="13"/>
        <v>389</v>
      </c>
      <c r="U41" s="150">
        <f t="shared" si="14"/>
        <v>389</v>
      </c>
      <c r="V41" s="150">
        <f t="shared" si="15"/>
        <v>389</v>
      </c>
      <c r="W41" s="150">
        <f t="shared" si="16"/>
        <v>389</v>
      </c>
    </row>
    <row r="42" spans="1:23" ht="15" x14ac:dyDescent="0.25">
      <c r="A42" s="142">
        <v>1411</v>
      </c>
      <c r="B42" s="142"/>
      <c r="C42" s="143">
        <v>1420</v>
      </c>
      <c r="D42" s="146">
        <v>265</v>
      </c>
      <c r="E42" s="145">
        <v>426</v>
      </c>
      <c r="F42" s="145">
        <v>495</v>
      </c>
      <c r="G42" s="145">
        <v>552</v>
      </c>
      <c r="H42" s="145">
        <v>607</v>
      </c>
      <c r="I42" s="145">
        <v>661</v>
      </c>
      <c r="K42" s="149">
        <f t="shared" si="20"/>
        <v>1146</v>
      </c>
      <c r="L42" s="149">
        <f t="shared" si="22"/>
        <v>1012</v>
      </c>
      <c r="M42" s="149">
        <f t="shared" si="23"/>
        <v>1012</v>
      </c>
      <c r="N42" s="149">
        <f t="shared" si="24"/>
        <v>1012</v>
      </c>
      <c r="O42" s="149">
        <f t="shared" si="25"/>
        <v>1012</v>
      </c>
      <c r="P42" s="149">
        <f t="shared" si="26"/>
        <v>1012</v>
      </c>
      <c r="R42" s="155">
        <f t="shared" si="21"/>
        <v>399</v>
      </c>
      <c r="S42" s="150">
        <f t="shared" si="12"/>
        <v>399</v>
      </c>
      <c r="T42" s="150">
        <f t="shared" si="13"/>
        <v>399</v>
      </c>
      <c r="U42" s="150">
        <f t="shared" si="14"/>
        <v>399</v>
      </c>
      <c r="V42" s="150">
        <f t="shared" si="15"/>
        <v>399</v>
      </c>
      <c r="W42" s="150">
        <f t="shared" si="16"/>
        <v>399</v>
      </c>
    </row>
    <row r="43" spans="1:23" x14ac:dyDescent="0.3">
      <c r="A43" s="142">
        <v>1421</v>
      </c>
      <c r="B43" s="142"/>
      <c r="C43" s="143">
        <v>1430</v>
      </c>
      <c r="D43" s="146">
        <v>265</v>
      </c>
      <c r="E43" s="145">
        <v>426</v>
      </c>
      <c r="F43" s="145">
        <v>495</v>
      </c>
      <c r="G43" s="145">
        <v>552</v>
      </c>
      <c r="H43" s="145">
        <v>607</v>
      </c>
      <c r="I43" s="145">
        <v>661</v>
      </c>
      <c r="K43" s="149">
        <f t="shared" si="20"/>
        <v>1156</v>
      </c>
      <c r="L43" s="149">
        <f t="shared" si="22"/>
        <v>1012</v>
      </c>
      <c r="M43" s="149">
        <f t="shared" si="23"/>
        <v>1012</v>
      </c>
      <c r="N43" s="149">
        <f t="shared" si="24"/>
        <v>1012</v>
      </c>
      <c r="O43" s="149">
        <f t="shared" si="25"/>
        <v>1012</v>
      </c>
      <c r="P43" s="149">
        <f t="shared" si="26"/>
        <v>1012</v>
      </c>
      <c r="R43" s="155">
        <f t="shared" si="21"/>
        <v>409</v>
      </c>
      <c r="S43" s="150">
        <f t="shared" si="12"/>
        <v>409</v>
      </c>
      <c r="T43" s="150">
        <f t="shared" si="13"/>
        <v>409</v>
      </c>
      <c r="U43" s="150">
        <f t="shared" si="14"/>
        <v>409</v>
      </c>
      <c r="V43" s="150">
        <f t="shared" si="15"/>
        <v>409</v>
      </c>
      <c r="W43" s="150">
        <f t="shared" si="16"/>
        <v>409</v>
      </c>
    </row>
    <row r="44" spans="1:23" x14ac:dyDescent="0.3">
      <c r="A44" s="142">
        <v>1431</v>
      </c>
      <c r="B44" s="142"/>
      <c r="C44" s="143">
        <v>1440</v>
      </c>
      <c r="D44" s="146">
        <v>265</v>
      </c>
      <c r="E44" s="145">
        <v>426</v>
      </c>
      <c r="F44" s="145">
        <v>495</v>
      </c>
      <c r="G44" s="145">
        <v>552</v>
      </c>
      <c r="H44" s="145">
        <v>607</v>
      </c>
      <c r="I44" s="145">
        <v>661</v>
      </c>
      <c r="K44" s="149">
        <f t="shared" si="20"/>
        <v>1166</v>
      </c>
      <c r="L44" s="149">
        <f t="shared" si="22"/>
        <v>1012</v>
      </c>
      <c r="M44" s="149">
        <f t="shared" si="23"/>
        <v>1012</v>
      </c>
      <c r="N44" s="149">
        <f t="shared" si="24"/>
        <v>1012</v>
      </c>
      <c r="O44" s="149">
        <f t="shared" si="25"/>
        <v>1012</v>
      </c>
      <c r="P44" s="149">
        <f t="shared" si="26"/>
        <v>1012</v>
      </c>
      <c r="R44" s="155">
        <f t="shared" si="21"/>
        <v>419</v>
      </c>
      <c r="S44" s="150">
        <f t="shared" si="12"/>
        <v>419</v>
      </c>
      <c r="T44" s="150">
        <f t="shared" si="13"/>
        <v>419</v>
      </c>
      <c r="U44" s="150">
        <f t="shared" si="14"/>
        <v>419</v>
      </c>
      <c r="V44" s="150">
        <f t="shared" si="15"/>
        <v>419</v>
      </c>
      <c r="W44" s="150">
        <f t="shared" si="16"/>
        <v>419</v>
      </c>
    </row>
    <row r="45" spans="1:23" x14ac:dyDescent="0.3">
      <c r="A45" s="142">
        <v>1441</v>
      </c>
      <c r="B45" s="142"/>
      <c r="C45" s="143">
        <v>1450</v>
      </c>
      <c r="D45" s="146">
        <v>265</v>
      </c>
      <c r="E45" s="147">
        <v>426</v>
      </c>
      <c r="F45" s="145">
        <v>495</v>
      </c>
      <c r="G45" s="145">
        <v>552</v>
      </c>
      <c r="H45" s="145">
        <v>607</v>
      </c>
      <c r="I45" s="145">
        <v>661</v>
      </c>
      <c r="K45" s="149">
        <f t="shared" si="20"/>
        <v>1176</v>
      </c>
      <c r="L45" s="149">
        <f>A45-E45</f>
        <v>1015</v>
      </c>
      <c r="M45" s="149">
        <f t="shared" si="23"/>
        <v>1012</v>
      </c>
      <c r="N45" s="149">
        <f t="shared" si="24"/>
        <v>1012</v>
      </c>
      <c r="O45" s="149">
        <f t="shared" si="25"/>
        <v>1012</v>
      </c>
      <c r="P45" s="149">
        <f t="shared" si="26"/>
        <v>1012</v>
      </c>
      <c r="R45" s="155">
        <f t="shared" si="21"/>
        <v>429</v>
      </c>
      <c r="S45" s="155">
        <f t="shared" si="12"/>
        <v>429</v>
      </c>
      <c r="T45" s="150">
        <f t="shared" si="13"/>
        <v>429</v>
      </c>
      <c r="U45" s="150">
        <f t="shared" si="14"/>
        <v>429</v>
      </c>
      <c r="V45" s="150">
        <f t="shared" si="15"/>
        <v>429</v>
      </c>
      <c r="W45" s="150">
        <f t="shared" si="16"/>
        <v>429</v>
      </c>
    </row>
    <row r="46" spans="1:23" x14ac:dyDescent="0.3">
      <c r="A46" s="142">
        <v>1451</v>
      </c>
      <c r="B46" s="142"/>
      <c r="C46" s="143">
        <v>1460</v>
      </c>
      <c r="D46" s="146">
        <v>275</v>
      </c>
      <c r="E46" s="147">
        <v>438</v>
      </c>
      <c r="F46" s="145">
        <v>510</v>
      </c>
      <c r="G46" s="145">
        <v>568</v>
      </c>
      <c r="H46" s="145">
        <v>625</v>
      </c>
      <c r="I46" s="145">
        <v>680</v>
      </c>
      <c r="K46" s="149">
        <f t="shared" si="20"/>
        <v>1176</v>
      </c>
      <c r="L46" s="149">
        <f t="shared" ref="L46:L93" si="27">A46-E46</f>
        <v>1013</v>
      </c>
      <c r="M46" s="149">
        <f t="shared" si="23"/>
        <v>1012</v>
      </c>
      <c r="N46" s="149">
        <f t="shared" si="24"/>
        <v>1012</v>
      </c>
      <c r="O46" s="149">
        <f t="shared" si="25"/>
        <v>1012</v>
      </c>
      <c r="P46" s="149">
        <f t="shared" si="26"/>
        <v>1012</v>
      </c>
      <c r="R46" s="155">
        <f t="shared" si="21"/>
        <v>439</v>
      </c>
      <c r="S46" s="155">
        <f t="shared" si="12"/>
        <v>439</v>
      </c>
      <c r="T46" s="150">
        <f t="shared" si="13"/>
        <v>439</v>
      </c>
      <c r="U46" s="150">
        <f t="shared" si="14"/>
        <v>439</v>
      </c>
      <c r="V46" s="150">
        <f t="shared" si="15"/>
        <v>439</v>
      </c>
      <c r="W46" s="150">
        <f t="shared" si="16"/>
        <v>439</v>
      </c>
    </row>
    <row r="47" spans="1:23" x14ac:dyDescent="0.3">
      <c r="A47" s="142">
        <v>1461</v>
      </c>
      <c r="B47" s="142"/>
      <c r="C47" s="143">
        <v>1470</v>
      </c>
      <c r="D47" s="146">
        <v>275</v>
      </c>
      <c r="E47" s="147">
        <v>438</v>
      </c>
      <c r="F47" s="145">
        <v>510</v>
      </c>
      <c r="G47" s="145">
        <v>568</v>
      </c>
      <c r="H47" s="145">
        <v>625</v>
      </c>
      <c r="I47" s="145">
        <v>680</v>
      </c>
      <c r="K47" s="149">
        <f t="shared" si="20"/>
        <v>1186</v>
      </c>
      <c r="L47" s="149">
        <f t="shared" si="27"/>
        <v>1023</v>
      </c>
      <c r="M47" s="149">
        <f t="shared" si="23"/>
        <v>1012</v>
      </c>
      <c r="N47" s="149">
        <f t="shared" si="24"/>
        <v>1012</v>
      </c>
      <c r="O47" s="149">
        <f t="shared" si="25"/>
        <v>1012</v>
      </c>
      <c r="P47" s="149">
        <f t="shared" si="26"/>
        <v>1012</v>
      </c>
      <c r="R47" s="155">
        <f t="shared" si="21"/>
        <v>449</v>
      </c>
      <c r="S47" s="155">
        <f t="shared" si="12"/>
        <v>449</v>
      </c>
      <c r="T47" s="150">
        <f t="shared" si="13"/>
        <v>449</v>
      </c>
      <c r="U47" s="150">
        <f t="shared" si="14"/>
        <v>449</v>
      </c>
      <c r="V47" s="150">
        <f t="shared" si="15"/>
        <v>449</v>
      </c>
      <c r="W47" s="150">
        <f t="shared" si="16"/>
        <v>449</v>
      </c>
    </row>
    <row r="48" spans="1:23" x14ac:dyDescent="0.3">
      <c r="A48" s="142">
        <v>1471</v>
      </c>
      <c r="B48" s="142"/>
      <c r="C48" s="143">
        <v>1480</v>
      </c>
      <c r="D48" s="146">
        <v>275</v>
      </c>
      <c r="E48" s="147">
        <v>438</v>
      </c>
      <c r="F48" s="145">
        <v>510</v>
      </c>
      <c r="G48" s="145">
        <v>568</v>
      </c>
      <c r="H48" s="145">
        <v>625</v>
      </c>
      <c r="I48" s="145">
        <v>680</v>
      </c>
      <c r="K48" s="149">
        <f t="shared" si="20"/>
        <v>1196</v>
      </c>
      <c r="L48" s="149">
        <f t="shared" si="27"/>
        <v>1033</v>
      </c>
      <c r="M48" s="149">
        <f t="shared" si="23"/>
        <v>1012</v>
      </c>
      <c r="N48" s="149">
        <f t="shared" si="24"/>
        <v>1012</v>
      </c>
      <c r="O48" s="149">
        <f t="shared" si="25"/>
        <v>1012</v>
      </c>
      <c r="P48" s="149">
        <f t="shared" si="26"/>
        <v>1012</v>
      </c>
      <c r="R48" s="155">
        <f t="shared" si="21"/>
        <v>459</v>
      </c>
      <c r="S48" s="155">
        <f t="shared" si="12"/>
        <v>459</v>
      </c>
      <c r="T48" s="150">
        <f t="shared" si="13"/>
        <v>459</v>
      </c>
      <c r="U48" s="150">
        <f t="shared" si="14"/>
        <v>459</v>
      </c>
      <c r="V48" s="150">
        <f t="shared" si="15"/>
        <v>459</v>
      </c>
      <c r="W48" s="150">
        <f t="shared" si="16"/>
        <v>459</v>
      </c>
    </row>
    <row r="49" spans="1:23" x14ac:dyDescent="0.3">
      <c r="A49" s="142">
        <v>1481</v>
      </c>
      <c r="B49" s="142"/>
      <c r="C49" s="143">
        <v>1490</v>
      </c>
      <c r="D49" s="146">
        <v>275</v>
      </c>
      <c r="E49" s="147">
        <v>438</v>
      </c>
      <c r="F49" s="145">
        <v>510</v>
      </c>
      <c r="G49" s="145">
        <v>568</v>
      </c>
      <c r="H49" s="145">
        <v>625</v>
      </c>
      <c r="I49" s="145">
        <v>680</v>
      </c>
      <c r="K49" s="149">
        <f t="shared" si="20"/>
        <v>1206</v>
      </c>
      <c r="L49" s="149">
        <f t="shared" si="27"/>
        <v>1043</v>
      </c>
      <c r="M49" s="149">
        <f t="shared" si="23"/>
        <v>1012</v>
      </c>
      <c r="N49" s="149">
        <f t="shared" si="24"/>
        <v>1012</v>
      </c>
      <c r="O49" s="149">
        <f t="shared" si="25"/>
        <v>1012</v>
      </c>
      <c r="P49" s="149">
        <f t="shared" si="26"/>
        <v>1012</v>
      </c>
      <c r="R49" s="155">
        <f t="shared" si="21"/>
        <v>469</v>
      </c>
      <c r="S49" s="155">
        <f t="shared" si="12"/>
        <v>469</v>
      </c>
      <c r="T49" s="150">
        <f t="shared" si="13"/>
        <v>469</v>
      </c>
      <c r="U49" s="150">
        <f t="shared" si="14"/>
        <v>469</v>
      </c>
      <c r="V49" s="150">
        <f t="shared" si="15"/>
        <v>469</v>
      </c>
      <c r="W49" s="150">
        <f t="shared" si="16"/>
        <v>469</v>
      </c>
    </row>
    <row r="50" spans="1:23" x14ac:dyDescent="0.3">
      <c r="A50" s="142">
        <v>1491</v>
      </c>
      <c r="B50" s="142"/>
      <c r="C50" s="143">
        <v>1500</v>
      </c>
      <c r="D50" s="146">
        <v>275</v>
      </c>
      <c r="E50" s="147">
        <v>438</v>
      </c>
      <c r="F50" s="145">
        <v>510</v>
      </c>
      <c r="G50" s="145">
        <v>568</v>
      </c>
      <c r="H50" s="145">
        <v>625</v>
      </c>
      <c r="I50" s="145">
        <v>680</v>
      </c>
      <c r="K50" s="149">
        <f t="shared" si="20"/>
        <v>1216</v>
      </c>
      <c r="L50" s="149">
        <f t="shared" si="27"/>
        <v>1053</v>
      </c>
      <c r="M50" s="149">
        <f t="shared" si="23"/>
        <v>1012</v>
      </c>
      <c r="N50" s="149">
        <f t="shared" si="24"/>
        <v>1012</v>
      </c>
      <c r="O50" s="149">
        <f t="shared" si="25"/>
        <v>1012</v>
      </c>
      <c r="P50" s="149">
        <f t="shared" si="26"/>
        <v>1012</v>
      </c>
      <c r="R50" s="155">
        <f t="shared" si="21"/>
        <v>479</v>
      </c>
      <c r="S50" s="155">
        <f t="shared" si="12"/>
        <v>479</v>
      </c>
      <c r="T50" s="150">
        <f t="shared" si="13"/>
        <v>479</v>
      </c>
      <c r="U50" s="150">
        <f t="shared" si="14"/>
        <v>479</v>
      </c>
      <c r="V50" s="150">
        <f t="shared" si="15"/>
        <v>479</v>
      </c>
      <c r="W50" s="150">
        <f t="shared" si="16"/>
        <v>479</v>
      </c>
    </row>
    <row r="51" spans="1:23" x14ac:dyDescent="0.3">
      <c r="A51" s="142">
        <v>1501</v>
      </c>
      <c r="B51" s="142"/>
      <c r="C51" s="143">
        <v>1510</v>
      </c>
      <c r="D51" s="146">
        <v>284</v>
      </c>
      <c r="E51" s="147">
        <v>451</v>
      </c>
      <c r="F51" s="145">
        <v>524</v>
      </c>
      <c r="G51" s="145">
        <v>584</v>
      </c>
      <c r="H51" s="145">
        <v>643</v>
      </c>
      <c r="I51" s="145">
        <v>699</v>
      </c>
      <c r="K51" s="149">
        <f t="shared" si="20"/>
        <v>1217</v>
      </c>
      <c r="L51" s="149">
        <f t="shared" si="27"/>
        <v>1050</v>
      </c>
      <c r="M51" s="149">
        <f t="shared" si="23"/>
        <v>1012</v>
      </c>
      <c r="N51" s="149">
        <f t="shared" si="24"/>
        <v>1012</v>
      </c>
      <c r="O51" s="149">
        <f t="shared" si="25"/>
        <v>1012</v>
      </c>
      <c r="P51" s="149">
        <f t="shared" si="26"/>
        <v>1012</v>
      </c>
      <c r="R51" s="155">
        <f t="shared" si="21"/>
        <v>489</v>
      </c>
      <c r="S51" s="155">
        <f t="shared" si="12"/>
        <v>489</v>
      </c>
      <c r="T51" s="150">
        <f t="shared" si="13"/>
        <v>489</v>
      </c>
      <c r="U51" s="150">
        <f t="shared" si="14"/>
        <v>489</v>
      </c>
      <c r="V51" s="150">
        <f t="shared" si="15"/>
        <v>489</v>
      </c>
      <c r="W51" s="150">
        <f t="shared" si="16"/>
        <v>489</v>
      </c>
    </row>
    <row r="52" spans="1:23" x14ac:dyDescent="0.3">
      <c r="A52" s="142">
        <v>1511</v>
      </c>
      <c r="B52" s="142"/>
      <c r="C52" s="143">
        <v>1520</v>
      </c>
      <c r="D52" s="146">
        <v>284</v>
      </c>
      <c r="E52" s="147">
        <v>451</v>
      </c>
      <c r="F52" s="145">
        <v>524</v>
      </c>
      <c r="G52" s="145">
        <v>584</v>
      </c>
      <c r="H52" s="145">
        <v>643</v>
      </c>
      <c r="I52" s="145">
        <v>699</v>
      </c>
      <c r="K52" s="149">
        <f t="shared" si="20"/>
        <v>1227</v>
      </c>
      <c r="L52" s="149">
        <f t="shared" si="27"/>
        <v>1060</v>
      </c>
      <c r="M52" s="149">
        <f t="shared" si="23"/>
        <v>1012</v>
      </c>
      <c r="N52" s="149">
        <f t="shared" si="24"/>
        <v>1012</v>
      </c>
      <c r="O52" s="149">
        <f t="shared" si="25"/>
        <v>1012</v>
      </c>
      <c r="P52" s="149">
        <f t="shared" si="26"/>
        <v>1012</v>
      </c>
      <c r="R52" s="155">
        <f t="shared" si="21"/>
        <v>499</v>
      </c>
      <c r="S52" s="155">
        <f t="shared" si="12"/>
        <v>499</v>
      </c>
      <c r="T52" s="150">
        <f t="shared" si="13"/>
        <v>499</v>
      </c>
      <c r="U52" s="150">
        <f t="shared" si="14"/>
        <v>499</v>
      </c>
      <c r="V52" s="150">
        <f t="shared" si="15"/>
        <v>499</v>
      </c>
      <c r="W52" s="150">
        <f t="shared" si="16"/>
        <v>499</v>
      </c>
    </row>
    <row r="53" spans="1:23" x14ac:dyDescent="0.3">
      <c r="A53" s="142">
        <v>1521</v>
      </c>
      <c r="B53" s="142"/>
      <c r="C53" s="143">
        <v>1530</v>
      </c>
      <c r="D53" s="146">
        <v>284</v>
      </c>
      <c r="E53" s="147">
        <v>451</v>
      </c>
      <c r="F53" s="145">
        <v>524</v>
      </c>
      <c r="G53" s="145">
        <v>584</v>
      </c>
      <c r="H53" s="145">
        <v>643</v>
      </c>
      <c r="I53" s="145">
        <v>699</v>
      </c>
      <c r="K53" s="149">
        <f t="shared" si="20"/>
        <v>1237</v>
      </c>
      <c r="L53" s="149">
        <f t="shared" si="27"/>
        <v>1070</v>
      </c>
      <c r="M53" s="149">
        <f t="shared" si="23"/>
        <v>1012</v>
      </c>
      <c r="N53" s="149">
        <f t="shared" si="24"/>
        <v>1012</v>
      </c>
      <c r="O53" s="149">
        <f t="shared" si="25"/>
        <v>1012</v>
      </c>
      <c r="P53" s="149">
        <f t="shared" si="26"/>
        <v>1012</v>
      </c>
      <c r="R53" s="155">
        <f t="shared" si="21"/>
        <v>509</v>
      </c>
      <c r="S53" s="155">
        <f t="shared" si="12"/>
        <v>509</v>
      </c>
      <c r="T53" s="150">
        <f t="shared" si="13"/>
        <v>509</v>
      </c>
      <c r="U53" s="150">
        <f t="shared" si="14"/>
        <v>509</v>
      </c>
      <c r="V53" s="150">
        <f t="shared" si="15"/>
        <v>509</v>
      </c>
      <c r="W53" s="150">
        <f t="shared" si="16"/>
        <v>509</v>
      </c>
    </row>
    <row r="54" spans="1:23" x14ac:dyDescent="0.3">
      <c r="A54" s="142">
        <v>1531</v>
      </c>
      <c r="B54" s="142"/>
      <c r="C54" s="143">
        <v>1540</v>
      </c>
      <c r="D54" s="146">
        <v>284</v>
      </c>
      <c r="E54" s="147">
        <v>451</v>
      </c>
      <c r="F54" s="145">
        <v>524</v>
      </c>
      <c r="G54" s="145">
        <v>584</v>
      </c>
      <c r="H54" s="145">
        <v>643</v>
      </c>
      <c r="I54" s="145">
        <v>699</v>
      </c>
      <c r="K54" s="149">
        <f t="shared" si="20"/>
        <v>1247</v>
      </c>
      <c r="L54" s="149">
        <f t="shared" si="27"/>
        <v>1080</v>
      </c>
      <c r="M54" s="149">
        <f t="shared" si="23"/>
        <v>1012</v>
      </c>
      <c r="N54" s="149">
        <f t="shared" si="24"/>
        <v>1012</v>
      </c>
      <c r="O54" s="149">
        <f t="shared" si="25"/>
        <v>1012</v>
      </c>
      <c r="P54" s="149">
        <f t="shared" si="26"/>
        <v>1012</v>
      </c>
      <c r="R54" s="155">
        <f t="shared" si="21"/>
        <v>519</v>
      </c>
      <c r="S54" s="155">
        <f t="shared" si="12"/>
        <v>519</v>
      </c>
      <c r="T54" s="150">
        <f t="shared" si="13"/>
        <v>519</v>
      </c>
      <c r="U54" s="150">
        <f t="shared" si="14"/>
        <v>519</v>
      </c>
      <c r="V54" s="150">
        <f t="shared" si="15"/>
        <v>519</v>
      </c>
      <c r="W54" s="150">
        <f t="shared" si="16"/>
        <v>519</v>
      </c>
    </row>
    <row r="55" spans="1:23" x14ac:dyDescent="0.3">
      <c r="A55" s="142">
        <v>1541</v>
      </c>
      <c r="B55" s="142"/>
      <c r="C55" s="143">
        <v>1550</v>
      </c>
      <c r="D55" s="146">
        <v>284</v>
      </c>
      <c r="E55" s="147">
        <v>451</v>
      </c>
      <c r="F55" s="147">
        <v>524</v>
      </c>
      <c r="G55" s="145">
        <v>584</v>
      </c>
      <c r="H55" s="145">
        <v>643</v>
      </c>
      <c r="I55" s="145">
        <v>699</v>
      </c>
      <c r="K55" s="149">
        <f t="shared" si="20"/>
        <v>1257</v>
      </c>
      <c r="L55" s="149">
        <f t="shared" si="27"/>
        <v>1090</v>
      </c>
      <c r="M55" s="149">
        <f>A55-F55</f>
        <v>1017</v>
      </c>
      <c r="N55" s="149">
        <f t="shared" si="24"/>
        <v>1012</v>
      </c>
      <c r="O55" s="149">
        <f t="shared" si="25"/>
        <v>1012</v>
      </c>
      <c r="P55" s="149">
        <f t="shared" si="26"/>
        <v>1012</v>
      </c>
      <c r="R55" s="155">
        <f t="shared" si="21"/>
        <v>529</v>
      </c>
      <c r="S55" s="155">
        <f t="shared" si="12"/>
        <v>529</v>
      </c>
      <c r="T55" s="155">
        <f t="shared" si="13"/>
        <v>529</v>
      </c>
      <c r="U55" s="150">
        <f t="shared" si="14"/>
        <v>529</v>
      </c>
      <c r="V55" s="150">
        <f t="shared" si="15"/>
        <v>529</v>
      </c>
      <c r="W55" s="150">
        <f t="shared" si="16"/>
        <v>529</v>
      </c>
    </row>
    <row r="56" spans="1:23" x14ac:dyDescent="0.3">
      <c r="A56" s="142">
        <v>1551</v>
      </c>
      <c r="B56" s="142"/>
      <c r="C56" s="143">
        <v>1560</v>
      </c>
      <c r="D56" s="146">
        <v>293</v>
      </c>
      <c r="E56" s="147">
        <v>463</v>
      </c>
      <c r="F56" s="147">
        <v>538</v>
      </c>
      <c r="G56" s="145">
        <v>600</v>
      </c>
      <c r="H56" s="145">
        <v>660</v>
      </c>
      <c r="I56" s="145">
        <v>718</v>
      </c>
      <c r="K56" s="149">
        <f t="shared" si="20"/>
        <v>1258</v>
      </c>
      <c r="L56" s="149">
        <f t="shared" si="27"/>
        <v>1088</v>
      </c>
      <c r="M56" s="149">
        <f t="shared" ref="M56:M93" si="28">A56-F56</f>
        <v>1013</v>
      </c>
      <c r="N56" s="149">
        <f t="shared" si="24"/>
        <v>1012</v>
      </c>
      <c r="O56" s="149">
        <f t="shared" si="25"/>
        <v>1012</v>
      </c>
      <c r="P56" s="149">
        <f t="shared" si="26"/>
        <v>1012</v>
      </c>
      <c r="R56" s="155">
        <f t="shared" si="21"/>
        <v>539</v>
      </c>
      <c r="S56" s="155">
        <f t="shared" si="12"/>
        <v>539</v>
      </c>
      <c r="T56" s="155">
        <f t="shared" si="13"/>
        <v>539</v>
      </c>
      <c r="U56" s="150">
        <f t="shared" si="14"/>
        <v>539</v>
      </c>
      <c r="V56" s="150">
        <f t="shared" si="15"/>
        <v>539</v>
      </c>
      <c r="W56" s="150">
        <f t="shared" si="16"/>
        <v>539</v>
      </c>
    </row>
    <row r="57" spans="1:23" x14ac:dyDescent="0.3">
      <c r="A57" s="142">
        <v>1561</v>
      </c>
      <c r="B57" s="142"/>
      <c r="C57" s="143">
        <v>1570</v>
      </c>
      <c r="D57" s="146">
        <v>293</v>
      </c>
      <c r="E57" s="147">
        <v>463</v>
      </c>
      <c r="F57" s="147">
        <v>538</v>
      </c>
      <c r="G57" s="145">
        <v>600</v>
      </c>
      <c r="H57" s="145">
        <v>660</v>
      </c>
      <c r="I57" s="145">
        <v>718</v>
      </c>
      <c r="K57" s="149">
        <f t="shared" si="20"/>
        <v>1268</v>
      </c>
      <c r="L57" s="149">
        <f t="shared" si="27"/>
        <v>1098</v>
      </c>
      <c r="M57" s="149">
        <f t="shared" si="28"/>
        <v>1023</v>
      </c>
      <c r="N57" s="149">
        <f t="shared" si="24"/>
        <v>1012</v>
      </c>
      <c r="O57" s="149">
        <f t="shared" si="25"/>
        <v>1012</v>
      </c>
      <c r="P57" s="149">
        <f t="shared" si="26"/>
        <v>1012</v>
      </c>
      <c r="R57" s="155">
        <f t="shared" si="21"/>
        <v>549</v>
      </c>
      <c r="S57" s="155">
        <f t="shared" si="12"/>
        <v>549</v>
      </c>
      <c r="T57" s="155">
        <f t="shared" si="13"/>
        <v>549</v>
      </c>
      <c r="U57" s="150">
        <f t="shared" si="14"/>
        <v>549</v>
      </c>
      <c r="V57" s="150">
        <f t="shared" si="15"/>
        <v>549</v>
      </c>
      <c r="W57" s="150">
        <f t="shared" si="16"/>
        <v>549</v>
      </c>
    </row>
    <row r="58" spans="1:23" x14ac:dyDescent="0.3">
      <c r="A58" s="142">
        <v>1571</v>
      </c>
      <c r="B58" s="142"/>
      <c r="C58" s="143">
        <v>1580</v>
      </c>
      <c r="D58" s="146">
        <v>293</v>
      </c>
      <c r="E58" s="147">
        <v>463</v>
      </c>
      <c r="F58" s="147">
        <v>538</v>
      </c>
      <c r="G58" s="145">
        <v>600</v>
      </c>
      <c r="H58" s="145">
        <v>660</v>
      </c>
      <c r="I58" s="145">
        <v>718</v>
      </c>
      <c r="K58" s="149">
        <f t="shared" si="20"/>
        <v>1278</v>
      </c>
      <c r="L58" s="149">
        <f t="shared" si="27"/>
        <v>1108</v>
      </c>
      <c r="M58" s="149">
        <f t="shared" si="28"/>
        <v>1033</v>
      </c>
      <c r="N58" s="149">
        <f t="shared" si="24"/>
        <v>1012</v>
      </c>
      <c r="O58" s="149">
        <f t="shared" si="25"/>
        <v>1012</v>
      </c>
      <c r="P58" s="149">
        <f t="shared" si="26"/>
        <v>1012</v>
      </c>
      <c r="R58" s="155">
        <f t="shared" si="21"/>
        <v>559</v>
      </c>
      <c r="S58" s="155">
        <f t="shared" si="12"/>
        <v>559</v>
      </c>
      <c r="T58" s="155">
        <f t="shared" si="13"/>
        <v>559</v>
      </c>
      <c r="U58" s="150">
        <f t="shared" si="14"/>
        <v>559</v>
      </c>
      <c r="V58" s="150">
        <f t="shared" si="15"/>
        <v>559</v>
      </c>
      <c r="W58" s="150">
        <f t="shared" si="16"/>
        <v>559</v>
      </c>
    </row>
    <row r="59" spans="1:23" x14ac:dyDescent="0.3">
      <c r="A59" s="142">
        <v>1581</v>
      </c>
      <c r="B59" s="142"/>
      <c r="C59" s="143">
        <v>1590</v>
      </c>
      <c r="D59" s="146">
        <v>293</v>
      </c>
      <c r="E59" s="147">
        <v>463</v>
      </c>
      <c r="F59" s="147">
        <v>538</v>
      </c>
      <c r="G59" s="145">
        <v>600</v>
      </c>
      <c r="H59" s="145">
        <v>660</v>
      </c>
      <c r="I59" s="145">
        <v>718</v>
      </c>
      <c r="K59" s="149">
        <f t="shared" si="20"/>
        <v>1288</v>
      </c>
      <c r="L59" s="149">
        <f t="shared" si="27"/>
        <v>1118</v>
      </c>
      <c r="M59" s="149">
        <f t="shared" si="28"/>
        <v>1043</v>
      </c>
      <c r="N59" s="149">
        <f t="shared" si="24"/>
        <v>1012</v>
      </c>
      <c r="O59" s="149">
        <f t="shared" si="25"/>
        <v>1012</v>
      </c>
      <c r="P59" s="149">
        <f t="shared" si="26"/>
        <v>1012</v>
      </c>
      <c r="R59" s="155">
        <f t="shared" si="21"/>
        <v>569</v>
      </c>
      <c r="S59" s="155">
        <f t="shared" si="12"/>
        <v>569</v>
      </c>
      <c r="T59" s="155">
        <f t="shared" si="13"/>
        <v>569</v>
      </c>
      <c r="U59" s="150">
        <f t="shared" si="14"/>
        <v>569</v>
      </c>
      <c r="V59" s="150">
        <f t="shared" si="15"/>
        <v>569</v>
      </c>
      <c r="W59" s="150">
        <f t="shared" si="16"/>
        <v>569</v>
      </c>
    </row>
    <row r="60" spans="1:23" x14ac:dyDescent="0.3">
      <c r="A60" s="142">
        <v>1591</v>
      </c>
      <c r="B60" s="142"/>
      <c r="C60" s="143">
        <v>1600</v>
      </c>
      <c r="D60" s="146">
        <v>293</v>
      </c>
      <c r="E60" s="147">
        <v>463</v>
      </c>
      <c r="F60" s="147">
        <v>538</v>
      </c>
      <c r="G60" s="145">
        <v>600</v>
      </c>
      <c r="H60" s="145">
        <v>660</v>
      </c>
      <c r="I60" s="145">
        <v>718</v>
      </c>
      <c r="K60" s="149">
        <f t="shared" si="20"/>
        <v>1298</v>
      </c>
      <c r="L60" s="149">
        <f t="shared" si="27"/>
        <v>1128</v>
      </c>
      <c r="M60" s="149">
        <f t="shared" si="28"/>
        <v>1053</v>
      </c>
      <c r="N60" s="149">
        <f t="shared" si="24"/>
        <v>1012</v>
      </c>
      <c r="O60" s="149">
        <f t="shared" si="25"/>
        <v>1012</v>
      </c>
      <c r="P60" s="149">
        <f t="shared" si="26"/>
        <v>1012</v>
      </c>
      <c r="R60" s="155">
        <f t="shared" si="21"/>
        <v>579</v>
      </c>
      <c r="S60" s="155">
        <f t="shared" si="12"/>
        <v>579</v>
      </c>
      <c r="T60" s="155">
        <f t="shared" si="13"/>
        <v>579</v>
      </c>
      <c r="U60" s="150">
        <f t="shared" si="14"/>
        <v>579</v>
      </c>
      <c r="V60" s="150">
        <f t="shared" si="15"/>
        <v>579</v>
      </c>
      <c r="W60" s="150">
        <f t="shared" si="16"/>
        <v>579</v>
      </c>
    </row>
    <row r="61" spans="1:23" x14ac:dyDescent="0.3">
      <c r="A61" s="142">
        <v>1601</v>
      </c>
      <c r="B61" s="142"/>
      <c r="C61" s="143">
        <v>1610</v>
      </c>
      <c r="D61" s="146">
        <v>303</v>
      </c>
      <c r="E61" s="147">
        <v>476</v>
      </c>
      <c r="F61" s="147">
        <v>553</v>
      </c>
      <c r="G61" s="145">
        <v>616</v>
      </c>
      <c r="H61" s="145">
        <v>678</v>
      </c>
      <c r="I61" s="145">
        <v>737</v>
      </c>
      <c r="K61" s="149">
        <f t="shared" si="20"/>
        <v>1298</v>
      </c>
      <c r="L61" s="149">
        <f t="shared" si="27"/>
        <v>1125</v>
      </c>
      <c r="M61" s="149">
        <f t="shared" si="28"/>
        <v>1048</v>
      </c>
      <c r="N61" s="149">
        <f t="shared" si="24"/>
        <v>1012</v>
      </c>
      <c r="O61" s="149">
        <f t="shared" si="25"/>
        <v>1012</v>
      </c>
      <c r="P61" s="149">
        <f t="shared" si="26"/>
        <v>1012</v>
      </c>
      <c r="R61" s="155">
        <f t="shared" si="21"/>
        <v>589</v>
      </c>
      <c r="S61" s="155">
        <f t="shared" si="12"/>
        <v>589</v>
      </c>
      <c r="T61" s="155">
        <f t="shared" si="13"/>
        <v>589</v>
      </c>
      <c r="U61" s="150">
        <f t="shared" si="14"/>
        <v>589</v>
      </c>
      <c r="V61" s="150">
        <f t="shared" si="15"/>
        <v>589</v>
      </c>
      <c r="W61" s="150">
        <f t="shared" si="16"/>
        <v>589</v>
      </c>
    </row>
    <row r="62" spans="1:23" x14ac:dyDescent="0.3">
      <c r="A62" s="142">
        <v>1611</v>
      </c>
      <c r="B62" s="142"/>
      <c r="C62" s="143">
        <v>1620</v>
      </c>
      <c r="D62" s="146">
        <v>303</v>
      </c>
      <c r="E62" s="147">
        <v>476</v>
      </c>
      <c r="F62" s="147">
        <v>553</v>
      </c>
      <c r="G62" s="145">
        <v>616</v>
      </c>
      <c r="H62" s="145">
        <v>678</v>
      </c>
      <c r="I62" s="145">
        <v>737</v>
      </c>
      <c r="K62" s="149">
        <f t="shared" si="20"/>
        <v>1308</v>
      </c>
      <c r="L62" s="149">
        <f t="shared" si="27"/>
        <v>1135</v>
      </c>
      <c r="M62" s="149">
        <f t="shared" si="28"/>
        <v>1058</v>
      </c>
      <c r="N62" s="149">
        <f t="shared" si="24"/>
        <v>1012</v>
      </c>
      <c r="O62" s="149">
        <f t="shared" si="25"/>
        <v>1012</v>
      </c>
      <c r="P62" s="149">
        <f t="shared" si="26"/>
        <v>1012</v>
      </c>
      <c r="R62" s="155">
        <f t="shared" si="21"/>
        <v>599</v>
      </c>
      <c r="S62" s="155">
        <f t="shared" si="12"/>
        <v>599</v>
      </c>
      <c r="T62" s="155">
        <f t="shared" si="13"/>
        <v>599</v>
      </c>
      <c r="U62" s="150">
        <f t="shared" si="14"/>
        <v>599</v>
      </c>
      <c r="V62" s="150">
        <f t="shared" si="15"/>
        <v>599</v>
      </c>
      <c r="W62" s="150">
        <f t="shared" si="16"/>
        <v>599</v>
      </c>
    </row>
    <row r="63" spans="1:23" x14ac:dyDescent="0.3">
      <c r="A63" s="142">
        <v>1621</v>
      </c>
      <c r="B63" s="142"/>
      <c r="C63" s="143">
        <v>1630</v>
      </c>
      <c r="D63" s="146">
        <v>303</v>
      </c>
      <c r="E63" s="147">
        <v>476</v>
      </c>
      <c r="F63" s="147">
        <v>553</v>
      </c>
      <c r="G63" s="145">
        <v>616</v>
      </c>
      <c r="H63" s="145">
        <v>678</v>
      </c>
      <c r="I63" s="145">
        <v>737</v>
      </c>
      <c r="K63" s="149">
        <f t="shared" si="20"/>
        <v>1318</v>
      </c>
      <c r="L63" s="149">
        <f t="shared" si="27"/>
        <v>1145</v>
      </c>
      <c r="M63" s="149">
        <f t="shared" si="28"/>
        <v>1068</v>
      </c>
      <c r="N63" s="149">
        <f t="shared" si="24"/>
        <v>1012</v>
      </c>
      <c r="O63" s="149">
        <f t="shared" si="25"/>
        <v>1012</v>
      </c>
      <c r="P63" s="149">
        <f t="shared" si="26"/>
        <v>1012</v>
      </c>
      <c r="R63" s="155">
        <f t="shared" si="21"/>
        <v>609</v>
      </c>
      <c r="S63" s="155">
        <f t="shared" si="12"/>
        <v>609</v>
      </c>
      <c r="T63" s="155">
        <f t="shared" si="13"/>
        <v>609</v>
      </c>
      <c r="U63" s="150">
        <f t="shared" si="14"/>
        <v>609</v>
      </c>
      <c r="V63" s="150">
        <f t="shared" si="15"/>
        <v>609</v>
      </c>
      <c r="W63" s="150">
        <f t="shared" si="16"/>
        <v>609</v>
      </c>
    </row>
    <row r="64" spans="1:23" x14ac:dyDescent="0.3">
      <c r="A64" s="142">
        <v>1631</v>
      </c>
      <c r="B64" s="142"/>
      <c r="C64" s="143">
        <v>1640</v>
      </c>
      <c r="D64" s="146">
        <v>303</v>
      </c>
      <c r="E64" s="147">
        <v>476</v>
      </c>
      <c r="F64" s="147">
        <v>553</v>
      </c>
      <c r="G64" s="147">
        <v>616</v>
      </c>
      <c r="H64" s="145">
        <v>678</v>
      </c>
      <c r="I64" s="145">
        <v>737</v>
      </c>
      <c r="K64" s="149">
        <f t="shared" si="20"/>
        <v>1328</v>
      </c>
      <c r="L64" s="149">
        <f t="shared" si="27"/>
        <v>1155</v>
      </c>
      <c r="M64" s="149">
        <f t="shared" si="28"/>
        <v>1078</v>
      </c>
      <c r="N64" s="149">
        <f>A64-G64</f>
        <v>1015</v>
      </c>
      <c r="O64" s="149">
        <f t="shared" si="25"/>
        <v>1012</v>
      </c>
      <c r="P64" s="149">
        <f t="shared" si="26"/>
        <v>1012</v>
      </c>
      <c r="R64" s="155">
        <f t="shared" si="21"/>
        <v>619</v>
      </c>
      <c r="S64" s="155">
        <f t="shared" si="12"/>
        <v>619</v>
      </c>
      <c r="T64" s="155">
        <f t="shared" si="13"/>
        <v>619</v>
      </c>
      <c r="U64" s="155">
        <f t="shared" si="14"/>
        <v>619</v>
      </c>
      <c r="V64" s="150">
        <f t="shared" si="15"/>
        <v>619</v>
      </c>
      <c r="W64" s="150">
        <f t="shared" si="16"/>
        <v>619</v>
      </c>
    </row>
    <row r="65" spans="1:23" x14ac:dyDescent="0.3">
      <c r="A65" s="142">
        <v>1641</v>
      </c>
      <c r="B65" s="142"/>
      <c r="C65" s="143">
        <v>1650</v>
      </c>
      <c r="D65" s="146">
        <v>303</v>
      </c>
      <c r="E65" s="147">
        <v>476</v>
      </c>
      <c r="F65" s="147">
        <v>553</v>
      </c>
      <c r="G65" s="147">
        <v>616</v>
      </c>
      <c r="H65" s="145">
        <v>678</v>
      </c>
      <c r="I65" s="145">
        <v>737</v>
      </c>
      <c r="K65" s="149">
        <f t="shared" si="20"/>
        <v>1338</v>
      </c>
      <c r="L65" s="149">
        <f t="shared" si="27"/>
        <v>1165</v>
      </c>
      <c r="M65" s="149">
        <f t="shared" si="28"/>
        <v>1088</v>
      </c>
      <c r="N65" s="149">
        <f t="shared" ref="N65:N93" si="29">A65-G65</f>
        <v>1025</v>
      </c>
      <c r="O65" s="149">
        <f t="shared" si="25"/>
        <v>1012</v>
      </c>
      <c r="P65" s="149">
        <f t="shared" si="26"/>
        <v>1012</v>
      </c>
      <c r="R65" s="155">
        <f t="shared" si="21"/>
        <v>629</v>
      </c>
      <c r="S65" s="155">
        <f t="shared" si="12"/>
        <v>629</v>
      </c>
      <c r="T65" s="155">
        <f t="shared" si="13"/>
        <v>629</v>
      </c>
      <c r="U65" s="155">
        <f t="shared" si="14"/>
        <v>629</v>
      </c>
      <c r="V65" s="150">
        <f t="shared" si="15"/>
        <v>629</v>
      </c>
      <c r="W65" s="150">
        <f t="shared" si="16"/>
        <v>629</v>
      </c>
    </row>
    <row r="66" spans="1:23" x14ac:dyDescent="0.3">
      <c r="A66" s="142">
        <v>1651</v>
      </c>
      <c r="B66" s="142"/>
      <c r="C66" s="143">
        <v>1660</v>
      </c>
      <c r="D66" s="146">
        <v>311</v>
      </c>
      <c r="E66" s="147">
        <v>488</v>
      </c>
      <c r="F66" s="147">
        <v>567</v>
      </c>
      <c r="G66" s="147">
        <v>632</v>
      </c>
      <c r="H66" s="145">
        <v>695</v>
      </c>
      <c r="I66" s="145">
        <v>757</v>
      </c>
      <c r="K66" s="149">
        <f t="shared" si="20"/>
        <v>1340</v>
      </c>
      <c r="L66" s="149">
        <f t="shared" si="27"/>
        <v>1163</v>
      </c>
      <c r="M66" s="149">
        <f t="shared" si="28"/>
        <v>1084</v>
      </c>
      <c r="N66" s="149">
        <f t="shared" si="29"/>
        <v>1019</v>
      </c>
      <c r="O66" s="149">
        <f t="shared" si="25"/>
        <v>1012</v>
      </c>
      <c r="P66" s="149">
        <f t="shared" si="26"/>
        <v>1012</v>
      </c>
      <c r="R66" s="155">
        <f t="shared" si="21"/>
        <v>639</v>
      </c>
      <c r="S66" s="155">
        <f t="shared" si="12"/>
        <v>639</v>
      </c>
      <c r="T66" s="155">
        <f t="shared" si="13"/>
        <v>639</v>
      </c>
      <c r="U66" s="155">
        <f t="shared" si="14"/>
        <v>639</v>
      </c>
      <c r="V66" s="150">
        <f t="shared" si="15"/>
        <v>639</v>
      </c>
      <c r="W66" s="150">
        <f t="shared" si="16"/>
        <v>639</v>
      </c>
    </row>
    <row r="67" spans="1:23" x14ac:dyDescent="0.3">
      <c r="A67" s="142">
        <v>1661</v>
      </c>
      <c r="B67" s="142"/>
      <c r="C67" s="143">
        <v>1670</v>
      </c>
      <c r="D67" s="146">
        <v>311</v>
      </c>
      <c r="E67" s="147">
        <v>488</v>
      </c>
      <c r="F67" s="147">
        <v>567</v>
      </c>
      <c r="G67" s="147">
        <v>632</v>
      </c>
      <c r="H67" s="145">
        <v>695</v>
      </c>
      <c r="I67" s="145">
        <v>757</v>
      </c>
      <c r="K67" s="149">
        <f t="shared" si="20"/>
        <v>1350</v>
      </c>
      <c r="L67" s="149">
        <f t="shared" si="27"/>
        <v>1173</v>
      </c>
      <c r="M67" s="149">
        <f t="shared" si="28"/>
        <v>1094</v>
      </c>
      <c r="N67" s="149">
        <f t="shared" si="29"/>
        <v>1029</v>
      </c>
      <c r="O67" s="149">
        <f t="shared" si="25"/>
        <v>1012</v>
      </c>
      <c r="P67" s="149">
        <f t="shared" si="26"/>
        <v>1012</v>
      </c>
      <c r="R67" s="155">
        <f t="shared" si="21"/>
        <v>649</v>
      </c>
      <c r="S67" s="155">
        <f t="shared" si="12"/>
        <v>649</v>
      </c>
      <c r="T67" s="155">
        <f t="shared" si="13"/>
        <v>649</v>
      </c>
      <c r="U67" s="155">
        <f t="shared" si="14"/>
        <v>649</v>
      </c>
      <c r="V67" s="150">
        <f t="shared" si="15"/>
        <v>649</v>
      </c>
      <c r="W67" s="150">
        <f t="shared" si="16"/>
        <v>649</v>
      </c>
    </row>
    <row r="68" spans="1:23" x14ac:dyDescent="0.3">
      <c r="A68" s="142">
        <v>1671</v>
      </c>
      <c r="B68" s="142"/>
      <c r="C68" s="143">
        <v>1680</v>
      </c>
      <c r="D68" s="146">
        <v>311</v>
      </c>
      <c r="E68" s="147">
        <v>488</v>
      </c>
      <c r="F68" s="147">
        <v>567</v>
      </c>
      <c r="G68" s="147">
        <v>632</v>
      </c>
      <c r="H68" s="145">
        <v>695</v>
      </c>
      <c r="I68" s="145">
        <v>757</v>
      </c>
      <c r="K68" s="149">
        <f t="shared" si="20"/>
        <v>1360</v>
      </c>
      <c r="L68" s="149">
        <f t="shared" si="27"/>
        <v>1183</v>
      </c>
      <c r="M68" s="149">
        <f t="shared" si="28"/>
        <v>1104</v>
      </c>
      <c r="N68" s="149">
        <f t="shared" si="29"/>
        <v>1039</v>
      </c>
      <c r="O68" s="149">
        <f t="shared" si="25"/>
        <v>1012</v>
      </c>
      <c r="P68" s="149">
        <f t="shared" si="26"/>
        <v>1012</v>
      </c>
      <c r="R68" s="155">
        <f t="shared" si="21"/>
        <v>659</v>
      </c>
      <c r="S68" s="155">
        <f t="shared" si="12"/>
        <v>659</v>
      </c>
      <c r="T68" s="155">
        <f t="shared" si="13"/>
        <v>659</v>
      </c>
      <c r="U68" s="155">
        <f t="shared" si="14"/>
        <v>659</v>
      </c>
      <c r="V68" s="150">
        <f t="shared" si="15"/>
        <v>659</v>
      </c>
      <c r="W68" s="150">
        <f t="shared" si="16"/>
        <v>659</v>
      </c>
    </row>
    <row r="69" spans="1:23" x14ac:dyDescent="0.3">
      <c r="A69" s="142">
        <v>1681</v>
      </c>
      <c r="B69" s="142"/>
      <c r="C69" s="143">
        <v>1690</v>
      </c>
      <c r="D69" s="146">
        <v>311</v>
      </c>
      <c r="E69" s="147">
        <v>488</v>
      </c>
      <c r="F69" s="147">
        <v>567</v>
      </c>
      <c r="G69" s="147">
        <v>632</v>
      </c>
      <c r="H69" s="145">
        <v>695</v>
      </c>
      <c r="I69" s="145">
        <v>757</v>
      </c>
      <c r="K69" s="149">
        <f t="shared" si="20"/>
        <v>1370</v>
      </c>
      <c r="L69" s="149">
        <f t="shared" si="27"/>
        <v>1193</v>
      </c>
      <c r="M69" s="149">
        <f t="shared" si="28"/>
        <v>1114</v>
      </c>
      <c r="N69" s="149">
        <f t="shared" si="29"/>
        <v>1049</v>
      </c>
      <c r="O69" s="149">
        <f t="shared" si="25"/>
        <v>1012</v>
      </c>
      <c r="P69" s="149">
        <f t="shared" si="26"/>
        <v>1012</v>
      </c>
      <c r="R69" s="155">
        <f t="shared" si="21"/>
        <v>669</v>
      </c>
      <c r="S69" s="155">
        <f t="shared" si="12"/>
        <v>669</v>
      </c>
      <c r="T69" s="155">
        <f t="shared" si="13"/>
        <v>669</v>
      </c>
      <c r="U69" s="155">
        <f t="shared" si="14"/>
        <v>669</v>
      </c>
      <c r="V69" s="150">
        <f t="shared" si="15"/>
        <v>669</v>
      </c>
      <c r="W69" s="150">
        <f t="shared" si="16"/>
        <v>669</v>
      </c>
    </row>
    <row r="70" spans="1:23" x14ac:dyDescent="0.3">
      <c r="A70" s="142">
        <v>1691</v>
      </c>
      <c r="B70" s="142"/>
      <c r="C70" s="143">
        <v>1700</v>
      </c>
      <c r="D70" s="146">
        <v>311</v>
      </c>
      <c r="E70" s="147">
        <v>488</v>
      </c>
      <c r="F70" s="147">
        <v>567</v>
      </c>
      <c r="G70" s="147">
        <v>632</v>
      </c>
      <c r="H70" s="145">
        <v>695</v>
      </c>
      <c r="I70" s="145">
        <v>757</v>
      </c>
      <c r="K70" s="149">
        <f t="shared" si="20"/>
        <v>1380</v>
      </c>
      <c r="L70" s="149">
        <f t="shared" si="27"/>
        <v>1203</v>
      </c>
      <c r="M70" s="149">
        <f t="shared" si="28"/>
        <v>1124</v>
      </c>
      <c r="N70" s="149">
        <f t="shared" si="29"/>
        <v>1059</v>
      </c>
      <c r="O70" s="149">
        <f t="shared" si="25"/>
        <v>1012</v>
      </c>
      <c r="P70" s="149">
        <f t="shared" si="26"/>
        <v>1012</v>
      </c>
      <c r="R70" s="155">
        <f t="shared" si="21"/>
        <v>679</v>
      </c>
      <c r="S70" s="155">
        <f t="shared" si="12"/>
        <v>679</v>
      </c>
      <c r="T70" s="155">
        <f t="shared" si="13"/>
        <v>679</v>
      </c>
      <c r="U70" s="155">
        <f t="shared" si="14"/>
        <v>679</v>
      </c>
      <c r="V70" s="150">
        <f t="shared" si="15"/>
        <v>679</v>
      </c>
      <c r="W70" s="150">
        <f t="shared" si="16"/>
        <v>679</v>
      </c>
    </row>
    <row r="71" spans="1:23" x14ac:dyDescent="0.3">
      <c r="A71" s="142">
        <v>1701</v>
      </c>
      <c r="B71" s="142"/>
      <c r="C71" s="143">
        <v>1710</v>
      </c>
      <c r="D71" s="146">
        <v>320</v>
      </c>
      <c r="E71" s="147">
        <v>500</v>
      </c>
      <c r="F71" s="147">
        <v>581</v>
      </c>
      <c r="G71" s="147">
        <v>648</v>
      </c>
      <c r="H71" s="145">
        <v>713</v>
      </c>
      <c r="I71" s="145">
        <v>776</v>
      </c>
      <c r="K71" s="149">
        <f t="shared" si="20"/>
        <v>1381</v>
      </c>
      <c r="L71" s="149">
        <f t="shared" si="27"/>
        <v>1201</v>
      </c>
      <c r="M71" s="149">
        <f t="shared" si="28"/>
        <v>1120</v>
      </c>
      <c r="N71" s="149">
        <f t="shared" si="29"/>
        <v>1053</v>
      </c>
      <c r="O71" s="149">
        <f t="shared" si="25"/>
        <v>1012</v>
      </c>
      <c r="P71" s="149">
        <f t="shared" si="26"/>
        <v>1012</v>
      </c>
      <c r="R71" s="155">
        <f t="shared" si="21"/>
        <v>689</v>
      </c>
      <c r="S71" s="155">
        <f t="shared" si="12"/>
        <v>689</v>
      </c>
      <c r="T71" s="155">
        <f t="shared" si="13"/>
        <v>689</v>
      </c>
      <c r="U71" s="155">
        <f t="shared" si="14"/>
        <v>689</v>
      </c>
      <c r="V71" s="150">
        <f t="shared" si="15"/>
        <v>689</v>
      </c>
      <c r="W71" s="150">
        <f t="shared" si="16"/>
        <v>689</v>
      </c>
    </row>
    <row r="72" spans="1:23" x14ac:dyDescent="0.3">
      <c r="A72" s="142">
        <v>1711</v>
      </c>
      <c r="B72" s="142"/>
      <c r="C72" s="143">
        <v>1720</v>
      </c>
      <c r="D72" s="146">
        <v>320</v>
      </c>
      <c r="E72" s="147">
        <v>500</v>
      </c>
      <c r="F72" s="147">
        <v>581</v>
      </c>
      <c r="G72" s="147">
        <v>648</v>
      </c>
      <c r="H72" s="145">
        <v>713</v>
      </c>
      <c r="I72" s="145">
        <v>776</v>
      </c>
      <c r="K72" s="149">
        <f t="shared" si="20"/>
        <v>1391</v>
      </c>
      <c r="L72" s="149">
        <f t="shared" si="27"/>
        <v>1211</v>
      </c>
      <c r="M72" s="149">
        <f t="shared" si="28"/>
        <v>1130</v>
      </c>
      <c r="N72" s="149">
        <f t="shared" si="29"/>
        <v>1063</v>
      </c>
      <c r="O72" s="149">
        <f t="shared" si="25"/>
        <v>1012</v>
      </c>
      <c r="P72" s="149">
        <f t="shared" si="26"/>
        <v>1012</v>
      </c>
      <c r="R72" s="155">
        <f t="shared" si="21"/>
        <v>699</v>
      </c>
      <c r="S72" s="155">
        <f t="shared" si="12"/>
        <v>699</v>
      </c>
      <c r="T72" s="155">
        <f t="shared" si="13"/>
        <v>699</v>
      </c>
      <c r="U72" s="155">
        <f t="shared" si="14"/>
        <v>699</v>
      </c>
      <c r="V72" s="150">
        <f t="shared" si="15"/>
        <v>699</v>
      </c>
      <c r="W72" s="150">
        <f t="shared" si="16"/>
        <v>699</v>
      </c>
    </row>
    <row r="73" spans="1:23" x14ac:dyDescent="0.3">
      <c r="A73" s="142">
        <v>1721</v>
      </c>
      <c r="B73" s="142"/>
      <c r="C73" s="143">
        <v>1730</v>
      </c>
      <c r="D73" s="146">
        <v>320</v>
      </c>
      <c r="E73" s="147">
        <v>500</v>
      </c>
      <c r="F73" s="147">
        <v>581</v>
      </c>
      <c r="G73" s="147">
        <v>648</v>
      </c>
      <c r="H73" s="145">
        <v>713</v>
      </c>
      <c r="I73" s="145">
        <v>776</v>
      </c>
      <c r="K73" s="149">
        <f t="shared" si="20"/>
        <v>1401</v>
      </c>
      <c r="L73" s="149">
        <f t="shared" si="27"/>
        <v>1221</v>
      </c>
      <c r="M73" s="149">
        <f t="shared" si="28"/>
        <v>1140</v>
      </c>
      <c r="N73" s="149">
        <f t="shared" si="29"/>
        <v>1073</v>
      </c>
      <c r="O73" s="149">
        <f t="shared" si="25"/>
        <v>1012</v>
      </c>
      <c r="P73" s="149">
        <f t="shared" si="26"/>
        <v>1012</v>
      </c>
      <c r="R73" s="155">
        <f t="shared" si="21"/>
        <v>709</v>
      </c>
      <c r="S73" s="155">
        <f t="shared" si="12"/>
        <v>709</v>
      </c>
      <c r="T73" s="155">
        <f t="shared" si="13"/>
        <v>709</v>
      </c>
      <c r="U73" s="155">
        <f t="shared" si="14"/>
        <v>709</v>
      </c>
      <c r="V73" s="150">
        <f t="shared" si="15"/>
        <v>709</v>
      </c>
      <c r="W73" s="150">
        <f t="shared" si="16"/>
        <v>709</v>
      </c>
    </row>
    <row r="74" spans="1:23" x14ac:dyDescent="0.3">
      <c r="A74" s="142">
        <v>1731</v>
      </c>
      <c r="B74" s="142"/>
      <c r="C74" s="143">
        <v>1740</v>
      </c>
      <c r="D74" s="146">
        <v>320</v>
      </c>
      <c r="E74" s="147">
        <v>500</v>
      </c>
      <c r="F74" s="147">
        <v>581</v>
      </c>
      <c r="G74" s="147">
        <v>648</v>
      </c>
      <c r="H74" s="147">
        <v>713</v>
      </c>
      <c r="I74" s="145">
        <v>776</v>
      </c>
      <c r="K74" s="149">
        <f t="shared" si="20"/>
        <v>1411</v>
      </c>
      <c r="L74" s="149">
        <f t="shared" si="27"/>
        <v>1231</v>
      </c>
      <c r="M74" s="149">
        <f t="shared" si="28"/>
        <v>1150</v>
      </c>
      <c r="N74" s="149">
        <f t="shared" si="29"/>
        <v>1083</v>
      </c>
      <c r="O74" s="149">
        <f>A74-H74</f>
        <v>1018</v>
      </c>
      <c r="P74" s="149">
        <f t="shared" si="26"/>
        <v>1012</v>
      </c>
      <c r="R74" s="155">
        <f t="shared" si="21"/>
        <v>719</v>
      </c>
      <c r="S74" s="155">
        <f t="shared" si="12"/>
        <v>719</v>
      </c>
      <c r="T74" s="155">
        <f t="shared" si="13"/>
        <v>719</v>
      </c>
      <c r="U74" s="155">
        <f t="shared" si="14"/>
        <v>719</v>
      </c>
      <c r="V74" s="155">
        <f t="shared" si="15"/>
        <v>719</v>
      </c>
      <c r="W74" s="150">
        <f t="shared" si="16"/>
        <v>719</v>
      </c>
    </row>
    <row r="75" spans="1:23" x14ac:dyDescent="0.3">
      <c r="A75" s="142">
        <v>1741</v>
      </c>
      <c r="B75" s="142"/>
      <c r="C75" s="143">
        <v>1750</v>
      </c>
      <c r="D75" s="146">
        <v>320</v>
      </c>
      <c r="E75" s="147">
        <v>500</v>
      </c>
      <c r="F75" s="147">
        <v>581</v>
      </c>
      <c r="G75" s="147">
        <v>648</v>
      </c>
      <c r="H75" s="147">
        <v>713</v>
      </c>
      <c r="I75" s="145">
        <v>776</v>
      </c>
      <c r="K75" s="149">
        <f t="shared" si="20"/>
        <v>1421</v>
      </c>
      <c r="L75" s="149">
        <f t="shared" si="27"/>
        <v>1241</v>
      </c>
      <c r="M75" s="149">
        <f t="shared" si="28"/>
        <v>1160</v>
      </c>
      <c r="N75" s="149">
        <f t="shared" si="29"/>
        <v>1093</v>
      </c>
      <c r="O75" s="149">
        <f t="shared" ref="O75:O93" si="30">A75-H75</f>
        <v>1028</v>
      </c>
      <c r="P75" s="149">
        <f t="shared" si="26"/>
        <v>1012</v>
      </c>
      <c r="R75" s="155">
        <f t="shared" si="21"/>
        <v>729</v>
      </c>
      <c r="S75" s="155">
        <f t="shared" si="12"/>
        <v>729</v>
      </c>
      <c r="T75" s="155">
        <f t="shared" si="13"/>
        <v>729</v>
      </c>
      <c r="U75" s="155">
        <f t="shared" si="14"/>
        <v>729</v>
      </c>
      <c r="V75" s="155">
        <f t="shared" si="15"/>
        <v>729</v>
      </c>
      <c r="W75" s="150">
        <f t="shared" si="16"/>
        <v>729</v>
      </c>
    </row>
    <row r="76" spans="1:23" x14ac:dyDescent="0.3">
      <c r="A76" s="142">
        <v>1751</v>
      </c>
      <c r="B76" s="142"/>
      <c r="C76" s="143">
        <v>1760</v>
      </c>
      <c r="D76" s="146">
        <v>330</v>
      </c>
      <c r="E76" s="147">
        <v>513</v>
      </c>
      <c r="F76" s="147">
        <v>596</v>
      </c>
      <c r="G76" s="147">
        <v>664</v>
      </c>
      <c r="H76" s="147">
        <v>731</v>
      </c>
      <c r="I76" s="145">
        <v>795</v>
      </c>
      <c r="K76" s="149">
        <f t="shared" si="20"/>
        <v>1421</v>
      </c>
      <c r="L76" s="149">
        <f t="shared" si="27"/>
        <v>1238</v>
      </c>
      <c r="M76" s="149">
        <f t="shared" si="28"/>
        <v>1155</v>
      </c>
      <c r="N76" s="149">
        <f t="shared" si="29"/>
        <v>1087</v>
      </c>
      <c r="O76" s="149">
        <f t="shared" si="30"/>
        <v>1020</v>
      </c>
      <c r="P76" s="149">
        <f t="shared" si="26"/>
        <v>1012</v>
      </c>
      <c r="R76" s="155">
        <f t="shared" si="21"/>
        <v>739</v>
      </c>
      <c r="S76" s="155">
        <f t="shared" si="12"/>
        <v>739</v>
      </c>
      <c r="T76" s="155">
        <f t="shared" si="13"/>
        <v>739</v>
      </c>
      <c r="U76" s="155">
        <f t="shared" si="14"/>
        <v>739</v>
      </c>
      <c r="V76" s="155">
        <f t="shared" si="15"/>
        <v>739</v>
      </c>
      <c r="W76" s="150">
        <f t="shared" si="16"/>
        <v>739</v>
      </c>
    </row>
    <row r="77" spans="1:23" x14ac:dyDescent="0.3">
      <c r="A77" s="142">
        <v>1761</v>
      </c>
      <c r="B77" s="142"/>
      <c r="C77" s="143">
        <v>1770</v>
      </c>
      <c r="D77" s="146">
        <v>330</v>
      </c>
      <c r="E77" s="147">
        <v>513</v>
      </c>
      <c r="F77" s="147">
        <v>596</v>
      </c>
      <c r="G77" s="147">
        <v>664</v>
      </c>
      <c r="H77" s="147">
        <v>731</v>
      </c>
      <c r="I77" s="145">
        <v>795</v>
      </c>
      <c r="K77" s="149">
        <f t="shared" si="20"/>
        <v>1431</v>
      </c>
      <c r="L77" s="149">
        <f t="shared" si="27"/>
        <v>1248</v>
      </c>
      <c r="M77" s="149">
        <f t="shared" si="28"/>
        <v>1165</v>
      </c>
      <c r="N77" s="149">
        <f t="shared" si="29"/>
        <v>1097</v>
      </c>
      <c r="O77" s="149">
        <f t="shared" si="30"/>
        <v>1030</v>
      </c>
      <c r="P77" s="149">
        <f t="shared" si="26"/>
        <v>1012</v>
      </c>
      <c r="R77" s="155">
        <f t="shared" si="21"/>
        <v>749</v>
      </c>
      <c r="S77" s="155">
        <f t="shared" si="12"/>
        <v>749</v>
      </c>
      <c r="T77" s="155">
        <f t="shared" si="13"/>
        <v>749</v>
      </c>
      <c r="U77" s="155">
        <f t="shared" si="14"/>
        <v>749</v>
      </c>
      <c r="V77" s="155">
        <f t="shared" si="15"/>
        <v>749</v>
      </c>
      <c r="W77" s="150">
        <f t="shared" si="16"/>
        <v>749</v>
      </c>
    </row>
    <row r="78" spans="1:23" x14ac:dyDescent="0.3">
      <c r="A78" s="142">
        <v>1771</v>
      </c>
      <c r="B78" s="142"/>
      <c r="C78" s="143">
        <v>1780</v>
      </c>
      <c r="D78" s="146">
        <v>330</v>
      </c>
      <c r="E78" s="147">
        <v>513</v>
      </c>
      <c r="F78" s="147">
        <v>596</v>
      </c>
      <c r="G78" s="147">
        <v>664</v>
      </c>
      <c r="H78" s="147">
        <v>731</v>
      </c>
      <c r="I78" s="145">
        <v>795</v>
      </c>
      <c r="K78" s="149">
        <f t="shared" si="20"/>
        <v>1441</v>
      </c>
      <c r="L78" s="149">
        <f t="shared" si="27"/>
        <v>1258</v>
      </c>
      <c r="M78" s="149">
        <f t="shared" si="28"/>
        <v>1175</v>
      </c>
      <c r="N78" s="149">
        <f t="shared" si="29"/>
        <v>1107</v>
      </c>
      <c r="O78" s="149">
        <f t="shared" si="30"/>
        <v>1040</v>
      </c>
      <c r="P78" s="149">
        <f t="shared" si="26"/>
        <v>1012</v>
      </c>
      <c r="R78" s="155">
        <f t="shared" si="21"/>
        <v>759</v>
      </c>
      <c r="S78" s="155">
        <f t="shared" si="12"/>
        <v>759</v>
      </c>
      <c r="T78" s="155">
        <f t="shared" si="13"/>
        <v>759</v>
      </c>
      <c r="U78" s="155">
        <f t="shared" si="14"/>
        <v>759</v>
      </c>
      <c r="V78" s="155">
        <f t="shared" si="15"/>
        <v>759</v>
      </c>
      <c r="W78" s="150">
        <f t="shared" si="16"/>
        <v>759</v>
      </c>
    </row>
    <row r="79" spans="1:23" x14ac:dyDescent="0.3">
      <c r="A79" s="142">
        <v>1781</v>
      </c>
      <c r="B79" s="142"/>
      <c r="C79" s="143">
        <v>1790</v>
      </c>
      <c r="D79" s="146">
        <v>330</v>
      </c>
      <c r="E79" s="147">
        <v>513</v>
      </c>
      <c r="F79" s="147">
        <v>596</v>
      </c>
      <c r="G79" s="147">
        <v>664</v>
      </c>
      <c r="H79" s="147">
        <v>731</v>
      </c>
      <c r="I79" s="145">
        <v>795</v>
      </c>
      <c r="K79" s="149">
        <f t="shared" si="20"/>
        <v>1451</v>
      </c>
      <c r="L79" s="149">
        <f t="shared" si="27"/>
        <v>1268</v>
      </c>
      <c r="M79" s="149">
        <f t="shared" si="28"/>
        <v>1185</v>
      </c>
      <c r="N79" s="149">
        <f t="shared" si="29"/>
        <v>1117</v>
      </c>
      <c r="O79" s="149">
        <f t="shared" si="30"/>
        <v>1050</v>
      </c>
      <c r="P79" s="149">
        <f t="shared" si="26"/>
        <v>1012</v>
      </c>
      <c r="R79" s="155">
        <f t="shared" si="21"/>
        <v>769</v>
      </c>
      <c r="S79" s="155">
        <f t="shared" si="12"/>
        <v>769</v>
      </c>
      <c r="T79" s="155">
        <f t="shared" si="13"/>
        <v>769</v>
      </c>
      <c r="U79" s="155">
        <f t="shared" si="14"/>
        <v>769</v>
      </c>
      <c r="V79" s="155">
        <f t="shared" si="15"/>
        <v>769</v>
      </c>
      <c r="W79" s="150">
        <f t="shared" si="16"/>
        <v>769</v>
      </c>
    </row>
    <row r="80" spans="1:23" x14ac:dyDescent="0.3">
      <c r="A80" s="142">
        <v>1791</v>
      </c>
      <c r="B80" s="142"/>
      <c r="C80" s="143">
        <v>1800</v>
      </c>
      <c r="D80" s="146">
        <v>330</v>
      </c>
      <c r="E80" s="147">
        <v>513</v>
      </c>
      <c r="F80" s="147">
        <v>596</v>
      </c>
      <c r="G80" s="147">
        <v>664</v>
      </c>
      <c r="H80" s="147">
        <v>731</v>
      </c>
      <c r="I80" s="145">
        <v>795</v>
      </c>
      <c r="K80" s="149">
        <f t="shared" si="20"/>
        <v>1461</v>
      </c>
      <c r="L80" s="149">
        <f t="shared" si="27"/>
        <v>1278</v>
      </c>
      <c r="M80" s="149">
        <f t="shared" si="28"/>
        <v>1195</v>
      </c>
      <c r="N80" s="149">
        <f t="shared" si="29"/>
        <v>1127</v>
      </c>
      <c r="O80" s="149">
        <f t="shared" si="30"/>
        <v>1060</v>
      </c>
      <c r="P80" s="149">
        <f t="shared" si="26"/>
        <v>1012</v>
      </c>
      <c r="R80" s="155">
        <f t="shared" si="21"/>
        <v>779</v>
      </c>
      <c r="S80" s="155">
        <f t="shared" si="12"/>
        <v>779</v>
      </c>
      <c r="T80" s="155">
        <f t="shared" si="13"/>
        <v>779</v>
      </c>
      <c r="U80" s="155">
        <f t="shared" si="14"/>
        <v>779</v>
      </c>
      <c r="V80" s="155">
        <f t="shared" si="15"/>
        <v>779</v>
      </c>
      <c r="W80" s="150">
        <f t="shared" si="16"/>
        <v>779</v>
      </c>
    </row>
    <row r="81" spans="1:23" x14ac:dyDescent="0.3">
      <c r="A81" s="142">
        <v>1801</v>
      </c>
      <c r="B81" s="142"/>
      <c r="C81" s="143">
        <v>1810</v>
      </c>
      <c r="D81" s="146">
        <v>339</v>
      </c>
      <c r="E81" s="147">
        <v>525</v>
      </c>
      <c r="F81" s="147">
        <v>610</v>
      </c>
      <c r="G81" s="147">
        <v>680</v>
      </c>
      <c r="H81" s="147">
        <v>748</v>
      </c>
      <c r="I81" s="145">
        <v>814</v>
      </c>
      <c r="K81" s="149">
        <f t="shared" si="20"/>
        <v>1462</v>
      </c>
      <c r="L81" s="149">
        <f t="shared" si="27"/>
        <v>1276</v>
      </c>
      <c r="M81" s="149">
        <f t="shared" si="28"/>
        <v>1191</v>
      </c>
      <c r="N81" s="149">
        <f t="shared" si="29"/>
        <v>1121</v>
      </c>
      <c r="O81" s="149">
        <f t="shared" si="30"/>
        <v>1053</v>
      </c>
      <c r="P81" s="149">
        <f t="shared" si="26"/>
        <v>1012</v>
      </c>
      <c r="R81" s="155">
        <f t="shared" si="21"/>
        <v>789</v>
      </c>
      <c r="S81" s="155">
        <f t="shared" si="12"/>
        <v>789</v>
      </c>
      <c r="T81" s="155">
        <f t="shared" si="13"/>
        <v>789</v>
      </c>
      <c r="U81" s="155">
        <f t="shared" si="14"/>
        <v>789</v>
      </c>
      <c r="V81" s="155">
        <f t="shared" si="15"/>
        <v>789</v>
      </c>
      <c r="W81" s="150">
        <f t="shared" si="16"/>
        <v>789</v>
      </c>
    </row>
    <row r="82" spans="1:23" x14ac:dyDescent="0.3">
      <c r="A82" s="142">
        <v>1811</v>
      </c>
      <c r="B82" s="142"/>
      <c r="C82" s="143">
        <v>1820</v>
      </c>
      <c r="D82" s="146">
        <v>339</v>
      </c>
      <c r="E82" s="147">
        <v>525</v>
      </c>
      <c r="F82" s="147">
        <v>610</v>
      </c>
      <c r="G82" s="147">
        <v>680</v>
      </c>
      <c r="H82" s="147">
        <v>748</v>
      </c>
      <c r="I82" s="145">
        <v>814</v>
      </c>
      <c r="K82" s="149">
        <f t="shared" si="20"/>
        <v>1472</v>
      </c>
      <c r="L82" s="149">
        <f t="shared" si="27"/>
        <v>1286</v>
      </c>
      <c r="M82" s="149">
        <f t="shared" si="28"/>
        <v>1201</v>
      </c>
      <c r="N82" s="149">
        <f t="shared" si="29"/>
        <v>1131</v>
      </c>
      <c r="O82" s="149">
        <f t="shared" si="30"/>
        <v>1063</v>
      </c>
      <c r="P82" s="149">
        <f t="shared" si="26"/>
        <v>1012</v>
      </c>
      <c r="R82" s="155">
        <f t="shared" si="21"/>
        <v>799</v>
      </c>
      <c r="S82" s="155">
        <f t="shared" si="12"/>
        <v>799</v>
      </c>
      <c r="T82" s="155">
        <f t="shared" si="13"/>
        <v>799</v>
      </c>
      <c r="U82" s="155">
        <f t="shared" si="14"/>
        <v>799</v>
      </c>
      <c r="V82" s="155">
        <f t="shared" si="15"/>
        <v>799</v>
      </c>
      <c r="W82" s="150">
        <f t="shared" si="16"/>
        <v>799</v>
      </c>
    </row>
    <row r="83" spans="1:23" x14ac:dyDescent="0.3">
      <c r="A83" s="142">
        <v>1821</v>
      </c>
      <c r="B83" s="142"/>
      <c r="C83" s="143">
        <v>1830</v>
      </c>
      <c r="D83" s="146">
        <v>339</v>
      </c>
      <c r="E83" s="147">
        <v>525</v>
      </c>
      <c r="F83" s="147">
        <v>610</v>
      </c>
      <c r="G83" s="147">
        <v>680</v>
      </c>
      <c r="H83" s="147">
        <v>748</v>
      </c>
      <c r="I83" s="145">
        <v>814</v>
      </c>
      <c r="K83" s="149">
        <f t="shared" si="20"/>
        <v>1482</v>
      </c>
      <c r="L83" s="149">
        <f t="shared" si="27"/>
        <v>1296</v>
      </c>
      <c r="M83" s="149">
        <f t="shared" si="28"/>
        <v>1211</v>
      </c>
      <c r="N83" s="149">
        <f t="shared" si="29"/>
        <v>1141</v>
      </c>
      <c r="O83" s="149">
        <f t="shared" si="30"/>
        <v>1073</v>
      </c>
      <c r="P83" s="149">
        <f t="shared" si="26"/>
        <v>1012</v>
      </c>
      <c r="R83" s="155">
        <f t="shared" si="21"/>
        <v>809</v>
      </c>
      <c r="S83" s="155">
        <f t="shared" si="12"/>
        <v>809</v>
      </c>
      <c r="T83" s="155">
        <f t="shared" si="13"/>
        <v>809</v>
      </c>
      <c r="U83" s="155">
        <f t="shared" si="14"/>
        <v>809</v>
      </c>
      <c r="V83" s="155">
        <f t="shared" si="15"/>
        <v>809</v>
      </c>
      <c r="W83" s="150">
        <f t="shared" si="16"/>
        <v>809</v>
      </c>
    </row>
    <row r="84" spans="1:23" x14ac:dyDescent="0.3">
      <c r="A84" s="142">
        <v>1831</v>
      </c>
      <c r="B84" s="142"/>
      <c r="C84" s="143">
        <v>1840</v>
      </c>
      <c r="D84" s="146">
        <v>339</v>
      </c>
      <c r="E84" s="147">
        <v>525</v>
      </c>
      <c r="F84" s="147">
        <v>610</v>
      </c>
      <c r="G84" s="147">
        <v>680</v>
      </c>
      <c r="H84" s="147">
        <v>748</v>
      </c>
      <c r="I84" s="147">
        <v>814</v>
      </c>
      <c r="K84" s="149">
        <f t="shared" si="20"/>
        <v>1492</v>
      </c>
      <c r="L84" s="149">
        <f t="shared" si="27"/>
        <v>1306</v>
      </c>
      <c r="M84" s="149">
        <f t="shared" si="28"/>
        <v>1221</v>
      </c>
      <c r="N84" s="149">
        <f t="shared" si="29"/>
        <v>1151</v>
      </c>
      <c r="O84" s="149">
        <f t="shared" si="30"/>
        <v>1083</v>
      </c>
      <c r="P84" s="149">
        <f>A84-I84</f>
        <v>1017</v>
      </c>
      <c r="R84" s="155"/>
      <c r="S84" s="19"/>
      <c r="T84" s="19"/>
      <c r="U84" s="19"/>
      <c r="V84" s="19"/>
      <c r="W84" s="19"/>
    </row>
    <row r="85" spans="1:23" x14ac:dyDescent="0.3">
      <c r="A85" s="142">
        <v>1841</v>
      </c>
      <c r="B85" s="142"/>
      <c r="C85" s="143">
        <v>1850</v>
      </c>
      <c r="D85" s="146">
        <v>339</v>
      </c>
      <c r="E85" s="147">
        <v>525</v>
      </c>
      <c r="F85" s="147">
        <v>610</v>
      </c>
      <c r="G85" s="147">
        <v>680</v>
      </c>
      <c r="H85" s="147">
        <v>748</v>
      </c>
      <c r="I85" s="147">
        <v>814</v>
      </c>
      <c r="K85" s="149">
        <f t="shared" si="20"/>
        <v>1502</v>
      </c>
      <c r="L85" s="149">
        <f t="shared" si="27"/>
        <v>1316</v>
      </c>
      <c r="M85" s="149">
        <f t="shared" si="28"/>
        <v>1231</v>
      </c>
      <c r="N85" s="149">
        <f t="shared" si="29"/>
        <v>1161</v>
      </c>
      <c r="O85" s="149">
        <f t="shared" si="30"/>
        <v>1093</v>
      </c>
      <c r="P85" s="149">
        <f t="shared" ref="P85:P93" si="31">A85-I85</f>
        <v>1027</v>
      </c>
      <c r="R85" s="19"/>
      <c r="S85" s="19"/>
      <c r="T85" s="19"/>
      <c r="U85" s="19"/>
      <c r="V85" s="19"/>
      <c r="W85" s="19"/>
    </row>
    <row r="86" spans="1:23" x14ac:dyDescent="0.3">
      <c r="A86" s="142">
        <v>1851</v>
      </c>
      <c r="B86" s="142" t="s">
        <v>3</v>
      </c>
      <c r="C86" s="143">
        <v>1900</v>
      </c>
      <c r="D86" s="146">
        <v>348</v>
      </c>
      <c r="E86" s="147">
        <v>538</v>
      </c>
      <c r="F86" s="147">
        <v>624</v>
      </c>
      <c r="G86" s="147">
        <v>696</v>
      </c>
      <c r="H86" s="147">
        <v>766</v>
      </c>
      <c r="I86" s="147">
        <v>833</v>
      </c>
      <c r="K86" s="149">
        <f t="shared" si="20"/>
        <v>1503</v>
      </c>
      <c r="L86" s="149">
        <f t="shared" si="27"/>
        <v>1313</v>
      </c>
      <c r="M86" s="149">
        <f t="shared" si="28"/>
        <v>1227</v>
      </c>
      <c r="N86" s="149">
        <f t="shared" si="29"/>
        <v>1155</v>
      </c>
      <c r="O86" s="149">
        <f t="shared" si="30"/>
        <v>1085</v>
      </c>
      <c r="P86" s="149">
        <f t="shared" si="31"/>
        <v>1018</v>
      </c>
      <c r="R86" s="146"/>
      <c r="S86" s="147"/>
      <c r="T86" s="147"/>
      <c r="U86" s="147"/>
      <c r="V86" s="19"/>
      <c r="W86" s="19"/>
    </row>
    <row r="87" spans="1:23" x14ac:dyDescent="0.3">
      <c r="A87" s="142">
        <v>1901</v>
      </c>
      <c r="B87" s="142" t="s">
        <v>3</v>
      </c>
      <c r="C87" s="143">
        <v>1950</v>
      </c>
      <c r="D87" s="146">
        <v>358</v>
      </c>
      <c r="E87" s="147">
        <v>550</v>
      </c>
      <c r="F87" s="147">
        <v>638</v>
      </c>
      <c r="G87" s="147">
        <v>712</v>
      </c>
      <c r="H87" s="147">
        <v>783</v>
      </c>
      <c r="I87" s="147">
        <v>852</v>
      </c>
      <c r="K87" s="149">
        <f t="shared" si="20"/>
        <v>1543</v>
      </c>
      <c r="L87" s="149">
        <f t="shared" si="27"/>
        <v>1351</v>
      </c>
      <c r="M87" s="149">
        <f t="shared" si="28"/>
        <v>1263</v>
      </c>
      <c r="N87" s="149">
        <f t="shared" si="29"/>
        <v>1189</v>
      </c>
      <c r="O87" s="149">
        <f t="shared" si="30"/>
        <v>1118</v>
      </c>
      <c r="P87" s="149">
        <f t="shared" si="31"/>
        <v>1049</v>
      </c>
      <c r="R87" s="146"/>
      <c r="S87" s="147"/>
      <c r="T87" s="147"/>
      <c r="U87" s="147"/>
      <c r="V87" s="147"/>
      <c r="W87" s="19"/>
    </row>
    <row r="88" spans="1:23" x14ac:dyDescent="0.3">
      <c r="A88" s="142">
        <v>1951</v>
      </c>
      <c r="B88" s="142" t="s">
        <v>3</v>
      </c>
      <c r="C88" s="143">
        <v>2000</v>
      </c>
      <c r="D88" s="146">
        <v>366</v>
      </c>
      <c r="E88" s="147">
        <v>562</v>
      </c>
      <c r="F88" s="147">
        <v>652</v>
      </c>
      <c r="G88" s="147">
        <v>727</v>
      </c>
      <c r="H88" s="147">
        <v>800</v>
      </c>
      <c r="I88" s="147">
        <v>870</v>
      </c>
      <c r="K88" s="149">
        <f t="shared" si="20"/>
        <v>1585</v>
      </c>
      <c r="L88" s="149">
        <f t="shared" si="27"/>
        <v>1389</v>
      </c>
      <c r="M88" s="149">
        <f t="shared" si="28"/>
        <v>1299</v>
      </c>
      <c r="N88" s="149">
        <f t="shared" si="29"/>
        <v>1224</v>
      </c>
      <c r="O88" s="149">
        <f t="shared" si="30"/>
        <v>1151</v>
      </c>
      <c r="P88" s="149">
        <f t="shared" si="31"/>
        <v>1081</v>
      </c>
      <c r="R88" s="146"/>
      <c r="S88" s="147"/>
      <c r="T88" s="147"/>
      <c r="U88" s="147"/>
      <c r="V88" s="147"/>
      <c r="W88" s="19"/>
    </row>
    <row r="89" spans="1:23" x14ac:dyDescent="0.3">
      <c r="A89" s="142">
        <v>2001</v>
      </c>
      <c r="B89" s="142" t="s">
        <v>3</v>
      </c>
      <c r="C89" s="143">
        <v>2100</v>
      </c>
      <c r="D89" s="146">
        <v>385</v>
      </c>
      <c r="E89" s="147">
        <v>580</v>
      </c>
      <c r="F89" s="147">
        <v>673</v>
      </c>
      <c r="G89" s="147">
        <v>750</v>
      </c>
      <c r="H89" s="147">
        <v>825</v>
      </c>
      <c r="I89" s="147">
        <v>898</v>
      </c>
      <c r="K89" s="149">
        <f t="shared" si="20"/>
        <v>1616</v>
      </c>
      <c r="L89" s="149">
        <f t="shared" si="27"/>
        <v>1421</v>
      </c>
      <c r="M89" s="149">
        <f t="shared" si="28"/>
        <v>1328</v>
      </c>
      <c r="N89" s="149">
        <f t="shared" si="29"/>
        <v>1251</v>
      </c>
      <c r="O89" s="149">
        <f t="shared" si="30"/>
        <v>1176</v>
      </c>
      <c r="P89" s="149">
        <f t="shared" si="31"/>
        <v>1103</v>
      </c>
      <c r="R89" s="146"/>
      <c r="S89" s="147"/>
      <c r="T89" s="147"/>
      <c r="U89" s="147"/>
      <c r="V89" s="147"/>
      <c r="W89" s="147"/>
    </row>
    <row r="90" spans="1:23" x14ac:dyDescent="0.3">
      <c r="A90" s="142">
        <v>2101</v>
      </c>
      <c r="B90" s="142" t="s">
        <v>3</v>
      </c>
      <c r="C90" s="143">
        <v>2200</v>
      </c>
      <c r="D90" s="146">
        <v>399</v>
      </c>
      <c r="E90" s="147">
        <v>604</v>
      </c>
      <c r="F90" s="147">
        <v>701</v>
      </c>
      <c r="G90" s="147">
        <v>781</v>
      </c>
      <c r="H90" s="147">
        <v>859</v>
      </c>
      <c r="I90" s="147">
        <v>935</v>
      </c>
      <c r="K90" s="149">
        <f t="shared" si="20"/>
        <v>1702</v>
      </c>
      <c r="L90" s="149">
        <f t="shared" si="27"/>
        <v>1497</v>
      </c>
      <c r="M90" s="149">
        <f t="shared" si="28"/>
        <v>1400</v>
      </c>
      <c r="N90" s="149">
        <f t="shared" si="29"/>
        <v>1320</v>
      </c>
      <c r="O90" s="149">
        <f t="shared" si="30"/>
        <v>1242</v>
      </c>
      <c r="P90" s="149">
        <f t="shared" si="31"/>
        <v>1166</v>
      </c>
      <c r="R90" s="146"/>
      <c r="S90" s="147"/>
      <c r="T90" s="147"/>
      <c r="U90" s="147"/>
      <c r="V90" s="147"/>
      <c r="W90" s="147"/>
    </row>
    <row r="91" spans="1:23" x14ac:dyDescent="0.3">
      <c r="A91" s="142">
        <v>2201</v>
      </c>
      <c r="B91" s="142" t="s">
        <v>3</v>
      </c>
      <c r="C91" s="143">
        <v>2300</v>
      </c>
      <c r="D91" s="146">
        <v>410</v>
      </c>
      <c r="E91" s="147">
        <v>628</v>
      </c>
      <c r="F91" s="147">
        <v>728</v>
      </c>
      <c r="G91" s="147">
        <v>812</v>
      </c>
      <c r="H91" s="147">
        <v>893</v>
      </c>
      <c r="I91" s="147">
        <v>972</v>
      </c>
      <c r="K91" s="149">
        <f t="shared" ref="K91:K93" si="32">A91-D91</f>
        <v>1791</v>
      </c>
      <c r="L91" s="149">
        <f t="shared" si="27"/>
        <v>1573</v>
      </c>
      <c r="M91" s="149">
        <f t="shared" si="28"/>
        <v>1473</v>
      </c>
      <c r="N91" s="149">
        <f t="shared" si="29"/>
        <v>1389</v>
      </c>
      <c r="O91" s="149">
        <f t="shared" si="30"/>
        <v>1308</v>
      </c>
      <c r="P91" s="149">
        <f t="shared" si="31"/>
        <v>1229</v>
      </c>
      <c r="R91" s="146"/>
      <c r="S91" s="147"/>
      <c r="T91" s="147"/>
      <c r="U91" s="147"/>
      <c r="V91" s="147"/>
      <c r="W91" s="147"/>
    </row>
    <row r="92" spans="1:23" x14ac:dyDescent="0.3">
      <c r="A92" s="142">
        <v>2301</v>
      </c>
      <c r="B92" s="142" t="s">
        <v>3</v>
      </c>
      <c r="C92" s="143">
        <v>2400</v>
      </c>
      <c r="D92" s="146">
        <v>420</v>
      </c>
      <c r="E92" s="147">
        <v>652</v>
      </c>
      <c r="F92" s="147">
        <v>756</v>
      </c>
      <c r="G92" s="147">
        <v>843</v>
      </c>
      <c r="H92" s="147">
        <v>927</v>
      </c>
      <c r="I92" s="147">
        <v>1009</v>
      </c>
      <c r="K92" s="149">
        <f t="shared" si="32"/>
        <v>1881</v>
      </c>
      <c r="L92" s="149">
        <f t="shared" si="27"/>
        <v>1649</v>
      </c>
      <c r="M92" s="149">
        <f t="shared" si="28"/>
        <v>1545</v>
      </c>
      <c r="N92" s="149">
        <f t="shared" si="29"/>
        <v>1458</v>
      </c>
      <c r="O92" s="149">
        <f t="shared" si="30"/>
        <v>1374</v>
      </c>
      <c r="P92" s="149">
        <f t="shared" si="31"/>
        <v>1292</v>
      </c>
      <c r="R92" s="146"/>
      <c r="S92" s="147"/>
      <c r="T92" s="147"/>
      <c r="U92" s="147"/>
      <c r="V92" s="147"/>
      <c r="W92" s="147"/>
    </row>
    <row r="93" spans="1:23" x14ac:dyDescent="0.3">
      <c r="A93" s="142">
        <v>2401</v>
      </c>
      <c r="B93" s="142" t="s">
        <v>3</v>
      </c>
      <c r="C93" s="143">
        <v>2500</v>
      </c>
      <c r="D93" s="146">
        <v>431</v>
      </c>
      <c r="E93" s="147">
        <v>676</v>
      </c>
      <c r="F93" s="147">
        <v>784</v>
      </c>
      <c r="G93" s="147">
        <v>874</v>
      </c>
      <c r="H93" s="147">
        <v>961</v>
      </c>
      <c r="I93" s="147">
        <v>1046</v>
      </c>
      <c r="K93" s="149">
        <f t="shared" si="32"/>
        <v>1970</v>
      </c>
      <c r="L93" s="149">
        <f t="shared" si="27"/>
        <v>1725</v>
      </c>
      <c r="M93" s="149">
        <f t="shared" si="28"/>
        <v>1617</v>
      </c>
      <c r="N93" s="149">
        <f t="shared" si="29"/>
        <v>1527</v>
      </c>
      <c r="O93" s="149">
        <f t="shared" si="30"/>
        <v>1440</v>
      </c>
      <c r="P93" s="149">
        <f t="shared" si="31"/>
        <v>1355</v>
      </c>
      <c r="R93" s="146"/>
      <c r="S93" s="147"/>
      <c r="T93" s="147"/>
      <c r="U93" s="147"/>
      <c r="V93" s="147"/>
      <c r="W93" s="147"/>
    </row>
    <row r="94" spans="1:23" x14ac:dyDescent="0.3">
      <c r="A94" s="142">
        <v>2501</v>
      </c>
      <c r="B94" s="142" t="s">
        <v>3</v>
      </c>
      <c r="C94" s="143">
        <v>2600</v>
      </c>
      <c r="D94" s="148">
        <v>443</v>
      </c>
      <c r="E94" s="147">
        <v>700</v>
      </c>
      <c r="F94" s="147">
        <v>811</v>
      </c>
      <c r="G94" s="147">
        <v>904</v>
      </c>
      <c r="H94" s="147">
        <v>995</v>
      </c>
      <c r="I94" s="147">
        <v>1082</v>
      </c>
    </row>
    <row r="95" spans="1:23" x14ac:dyDescent="0.3">
      <c r="A95" s="12">
        <v>2601</v>
      </c>
      <c r="B95" s="12" t="s">
        <v>3</v>
      </c>
      <c r="C95" s="13">
        <v>2700</v>
      </c>
      <c r="D95" s="11">
        <v>453</v>
      </c>
      <c r="E95" s="46">
        <v>723</v>
      </c>
      <c r="F95" s="46">
        <v>838</v>
      </c>
      <c r="G95" s="46">
        <v>934</v>
      </c>
      <c r="H95" s="46">
        <v>1028</v>
      </c>
      <c r="I95" s="11">
        <v>1118</v>
      </c>
    </row>
    <row r="96" spans="1:23" x14ac:dyDescent="0.3">
      <c r="A96" s="12">
        <v>2701</v>
      </c>
      <c r="B96" s="12" t="s">
        <v>3</v>
      </c>
      <c r="C96" s="13">
        <v>2800</v>
      </c>
      <c r="D96" s="11">
        <v>464</v>
      </c>
      <c r="E96" s="46">
        <v>747</v>
      </c>
      <c r="F96" s="46">
        <v>865</v>
      </c>
      <c r="G96" s="46">
        <v>964</v>
      </c>
      <c r="H96" s="46">
        <v>1060</v>
      </c>
      <c r="I96" s="11">
        <v>1154</v>
      </c>
    </row>
    <row r="97" spans="1:9" x14ac:dyDescent="0.3">
      <c r="A97" s="12">
        <v>2801</v>
      </c>
      <c r="B97" s="12" t="s">
        <v>3</v>
      </c>
      <c r="C97" s="13">
        <v>2900</v>
      </c>
      <c r="D97" s="11">
        <v>475</v>
      </c>
      <c r="E97" s="46">
        <v>770</v>
      </c>
      <c r="F97" s="46">
        <v>891</v>
      </c>
      <c r="G97" s="46">
        <v>994</v>
      </c>
      <c r="H97" s="46">
        <v>1093</v>
      </c>
      <c r="I97" s="11">
        <v>1189</v>
      </c>
    </row>
    <row r="98" spans="1:9" x14ac:dyDescent="0.3">
      <c r="A98" s="12">
        <v>2901</v>
      </c>
      <c r="B98" s="12" t="s">
        <v>3</v>
      </c>
      <c r="C98" s="13">
        <v>3000</v>
      </c>
      <c r="D98" s="11">
        <v>485</v>
      </c>
      <c r="E98" s="46">
        <v>794</v>
      </c>
      <c r="F98" s="46">
        <v>918</v>
      </c>
      <c r="G98" s="46">
        <v>1024</v>
      </c>
      <c r="H98" s="11">
        <v>1126</v>
      </c>
      <c r="I98" s="11">
        <v>1225</v>
      </c>
    </row>
    <row r="99" spans="1:9" x14ac:dyDescent="0.3">
      <c r="A99" s="12">
        <v>3001</v>
      </c>
      <c r="B99" s="12" t="s">
        <v>3</v>
      </c>
      <c r="C99" s="13">
        <v>3100</v>
      </c>
      <c r="D99" s="11">
        <v>496</v>
      </c>
      <c r="E99" s="14">
        <v>817</v>
      </c>
      <c r="F99" s="46">
        <v>945</v>
      </c>
      <c r="G99" s="46">
        <v>1054</v>
      </c>
      <c r="H99" s="11">
        <v>1159</v>
      </c>
      <c r="I99" s="11">
        <v>1261</v>
      </c>
    </row>
    <row r="100" spans="1:9" x14ac:dyDescent="0.3">
      <c r="A100" s="12">
        <v>3101</v>
      </c>
      <c r="B100" s="12" t="s">
        <v>3</v>
      </c>
      <c r="C100" s="13">
        <v>3200</v>
      </c>
      <c r="D100" s="11">
        <v>508</v>
      </c>
      <c r="E100" s="46">
        <v>838</v>
      </c>
      <c r="F100" s="46">
        <v>970</v>
      </c>
      <c r="G100" s="46">
        <v>1081</v>
      </c>
      <c r="H100" s="11">
        <v>1189</v>
      </c>
      <c r="I100" s="11">
        <v>1294</v>
      </c>
    </row>
    <row r="101" spans="1:9" x14ac:dyDescent="0.3">
      <c r="A101" s="12">
        <v>3201</v>
      </c>
      <c r="B101" s="12" t="s">
        <v>3</v>
      </c>
      <c r="C101" s="13">
        <v>3300</v>
      </c>
      <c r="D101" s="11">
        <v>518</v>
      </c>
      <c r="E101" s="46">
        <v>859</v>
      </c>
      <c r="F101" s="46">
        <v>994</v>
      </c>
      <c r="G101" s="11">
        <v>1108</v>
      </c>
      <c r="H101" s="11">
        <v>1219</v>
      </c>
      <c r="I101" s="11">
        <v>1326</v>
      </c>
    </row>
    <row r="102" spans="1:9" x14ac:dyDescent="0.3">
      <c r="A102" s="12">
        <v>3301</v>
      </c>
      <c r="B102" s="12" t="s">
        <v>3</v>
      </c>
      <c r="C102" s="13">
        <v>3400</v>
      </c>
      <c r="D102" s="11">
        <v>529</v>
      </c>
      <c r="E102" s="46">
        <v>881</v>
      </c>
      <c r="F102" s="46">
        <v>1018</v>
      </c>
      <c r="G102" s="11">
        <v>1135</v>
      </c>
      <c r="H102" s="11">
        <v>1248</v>
      </c>
      <c r="I102" s="11">
        <v>1358</v>
      </c>
    </row>
    <row r="103" spans="1:9" x14ac:dyDescent="0.3">
      <c r="A103" s="12">
        <v>3401</v>
      </c>
      <c r="B103" s="12" t="s">
        <v>3</v>
      </c>
      <c r="C103" s="13">
        <v>3500</v>
      </c>
      <c r="D103" s="11">
        <v>539</v>
      </c>
      <c r="E103" s="46">
        <v>902</v>
      </c>
      <c r="F103" s="46">
        <v>1042</v>
      </c>
      <c r="G103" s="11">
        <v>1162</v>
      </c>
      <c r="H103" s="11">
        <v>1278</v>
      </c>
      <c r="I103" s="11">
        <v>1391</v>
      </c>
    </row>
    <row r="104" spans="1:9" x14ac:dyDescent="0.3">
      <c r="A104" s="12">
        <v>3501</v>
      </c>
      <c r="B104" s="12" t="s">
        <v>3</v>
      </c>
      <c r="C104" s="13">
        <v>3600</v>
      </c>
      <c r="D104" s="11">
        <v>548</v>
      </c>
      <c r="E104" s="14">
        <v>923</v>
      </c>
      <c r="F104" s="46">
        <v>1066</v>
      </c>
      <c r="G104" s="11">
        <v>1189</v>
      </c>
      <c r="H104" s="11">
        <v>1308</v>
      </c>
      <c r="I104" s="11">
        <v>1423</v>
      </c>
    </row>
    <row r="105" spans="1:9" x14ac:dyDescent="0.3">
      <c r="A105" s="12">
        <v>3601</v>
      </c>
      <c r="B105" s="12" t="s">
        <v>3</v>
      </c>
      <c r="C105" s="13">
        <v>3700</v>
      </c>
      <c r="D105" s="11">
        <v>555</v>
      </c>
      <c r="E105" s="46">
        <v>944</v>
      </c>
      <c r="F105" s="46">
        <v>1090</v>
      </c>
      <c r="G105" s="11">
        <v>1216</v>
      </c>
      <c r="H105" s="11">
        <v>1337</v>
      </c>
      <c r="I105" s="11">
        <v>1455</v>
      </c>
    </row>
    <row r="106" spans="1:9" x14ac:dyDescent="0.3">
      <c r="A106" s="12">
        <v>3701</v>
      </c>
      <c r="B106" s="12" t="s">
        <v>3</v>
      </c>
      <c r="C106" s="13">
        <v>3800</v>
      </c>
      <c r="D106" s="11">
        <v>564</v>
      </c>
      <c r="E106" s="46">
        <v>965</v>
      </c>
      <c r="F106" s="46">
        <v>1115</v>
      </c>
      <c r="G106" s="11">
        <v>1243</v>
      </c>
      <c r="H106" s="11">
        <v>1367</v>
      </c>
      <c r="I106" s="11">
        <v>1487</v>
      </c>
    </row>
    <row r="107" spans="1:9" x14ac:dyDescent="0.3">
      <c r="A107" s="12">
        <v>3801</v>
      </c>
      <c r="B107" s="12" t="s">
        <v>3</v>
      </c>
      <c r="C107" s="13">
        <v>3900</v>
      </c>
      <c r="D107" s="11">
        <v>573</v>
      </c>
      <c r="E107" s="46">
        <v>985</v>
      </c>
      <c r="F107" s="11">
        <v>1138</v>
      </c>
      <c r="G107" s="11">
        <v>1269</v>
      </c>
      <c r="H107" s="11">
        <v>1396</v>
      </c>
      <c r="I107" s="11">
        <v>1519</v>
      </c>
    </row>
    <row r="108" spans="1:9" x14ac:dyDescent="0.3">
      <c r="A108" s="12">
        <v>3901</v>
      </c>
      <c r="B108" s="12" t="s">
        <v>3</v>
      </c>
      <c r="C108" s="13">
        <v>4000</v>
      </c>
      <c r="D108" s="11">
        <v>581</v>
      </c>
      <c r="E108" s="46">
        <v>1004</v>
      </c>
      <c r="F108" s="15">
        <v>1160</v>
      </c>
      <c r="G108" s="11">
        <v>1294</v>
      </c>
      <c r="H108" s="11">
        <v>1423</v>
      </c>
      <c r="I108" s="11">
        <v>1548</v>
      </c>
    </row>
    <row r="109" spans="1:9" x14ac:dyDescent="0.3">
      <c r="A109" s="12">
        <v>4001</v>
      </c>
      <c r="B109" s="12" t="s">
        <v>3</v>
      </c>
      <c r="C109" s="13">
        <v>4100</v>
      </c>
      <c r="D109" s="11">
        <v>590</v>
      </c>
      <c r="E109" s="46">
        <v>1024</v>
      </c>
      <c r="F109" s="11">
        <v>1182</v>
      </c>
      <c r="G109" s="11">
        <v>1318</v>
      </c>
      <c r="H109" s="11">
        <v>1450</v>
      </c>
      <c r="I109" s="11">
        <v>1577</v>
      </c>
    </row>
    <row r="110" spans="1:9" x14ac:dyDescent="0.3">
      <c r="A110" s="12">
        <v>4101</v>
      </c>
      <c r="B110" s="12" t="s">
        <v>3</v>
      </c>
      <c r="C110" s="13">
        <v>4200</v>
      </c>
      <c r="D110" s="11">
        <v>599</v>
      </c>
      <c r="E110" s="46">
        <v>1043</v>
      </c>
      <c r="F110" s="11">
        <v>1204</v>
      </c>
      <c r="G110" s="11">
        <v>1342</v>
      </c>
      <c r="H110" s="11">
        <v>1477</v>
      </c>
      <c r="I110" s="11">
        <v>1607</v>
      </c>
    </row>
    <row r="111" spans="1:9" x14ac:dyDescent="0.3">
      <c r="A111" s="12">
        <v>4201</v>
      </c>
      <c r="B111" s="12" t="s">
        <v>3</v>
      </c>
      <c r="C111" s="13">
        <v>4300</v>
      </c>
      <c r="D111" s="11">
        <v>608</v>
      </c>
      <c r="E111" s="46">
        <v>1062</v>
      </c>
      <c r="F111" s="15">
        <v>1226</v>
      </c>
      <c r="G111" s="11">
        <v>1367</v>
      </c>
      <c r="H111" s="11">
        <v>1503</v>
      </c>
      <c r="I111" s="11">
        <v>1636</v>
      </c>
    </row>
    <row r="112" spans="1:9" x14ac:dyDescent="0.3">
      <c r="A112" s="12">
        <v>4301</v>
      </c>
      <c r="B112" s="12" t="s">
        <v>3</v>
      </c>
      <c r="C112" s="13">
        <v>4400</v>
      </c>
      <c r="D112" s="11">
        <v>616</v>
      </c>
      <c r="E112" s="46">
        <v>1081</v>
      </c>
      <c r="F112" s="11">
        <v>1248</v>
      </c>
      <c r="G112" s="11">
        <v>1391</v>
      </c>
      <c r="H112" s="11">
        <v>1530</v>
      </c>
      <c r="I112" s="11">
        <v>1665</v>
      </c>
    </row>
    <row r="113" spans="1:9" x14ac:dyDescent="0.3">
      <c r="A113" s="12">
        <v>4401</v>
      </c>
      <c r="B113" s="12" t="s">
        <v>3</v>
      </c>
      <c r="C113" s="13">
        <v>4500</v>
      </c>
      <c r="D113" s="11">
        <v>624</v>
      </c>
      <c r="E113" s="46">
        <v>1101</v>
      </c>
      <c r="F113" s="11">
        <v>1270</v>
      </c>
      <c r="G113" s="11">
        <v>1416</v>
      </c>
      <c r="H113" s="11">
        <v>1557</v>
      </c>
      <c r="I113" s="11">
        <v>1694</v>
      </c>
    </row>
    <row r="114" spans="1:9" x14ac:dyDescent="0.3">
      <c r="A114" s="12">
        <v>4501</v>
      </c>
      <c r="B114" s="12" t="s">
        <v>3</v>
      </c>
      <c r="C114" s="13">
        <v>4600</v>
      </c>
      <c r="D114" s="11">
        <v>633</v>
      </c>
      <c r="E114" s="46">
        <v>1119</v>
      </c>
      <c r="F114" s="11">
        <v>1291</v>
      </c>
      <c r="G114" s="11">
        <v>1439</v>
      </c>
      <c r="H114" s="11">
        <v>1583</v>
      </c>
      <c r="I114" s="11">
        <v>1722</v>
      </c>
    </row>
    <row r="115" spans="1:9" x14ac:dyDescent="0.3">
      <c r="A115" s="12">
        <v>4601</v>
      </c>
      <c r="B115" s="12" t="s">
        <v>3</v>
      </c>
      <c r="C115" s="13">
        <v>4700</v>
      </c>
      <c r="D115" s="11">
        <v>641</v>
      </c>
      <c r="E115" s="46">
        <v>1133</v>
      </c>
      <c r="F115" s="11">
        <v>1306</v>
      </c>
      <c r="G115" s="11">
        <v>1456</v>
      </c>
      <c r="H115" s="11">
        <v>1601</v>
      </c>
      <c r="I115" s="11">
        <v>1742</v>
      </c>
    </row>
    <row r="116" spans="1:9" x14ac:dyDescent="0.3">
      <c r="A116" s="12">
        <v>4701</v>
      </c>
      <c r="B116" s="12" t="s">
        <v>3</v>
      </c>
      <c r="C116" s="13">
        <v>4800</v>
      </c>
      <c r="D116" s="11">
        <v>650</v>
      </c>
      <c r="E116" s="46">
        <v>1147</v>
      </c>
      <c r="F116" s="11">
        <v>1321</v>
      </c>
      <c r="G116" s="11">
        <v>1473</v>
      </c>
      <c r="H116" s="11">
        <v>1620</v>
      </c>
      <c r="I116" s="11">
        <v>1762</v>
      </c>
    </row>
    <row r="117" spans="1:9" x14ac:dyDescent="0.3">
      <c r="A117" s="12">
        <v>4801</v>
      </c>
      <c r="B117" s="12" t="s">
        <v>3</v>
      </c>
      <c r="C117" s="13">
        <v>4900</v>
      </c>
      <c r="D117" s="11">
        <v>659</v>
      </c>
      <c r="E117" s="46">
        <v>1161</v>
      </c>
      <c r="F117" s="11">
        <v>1336</v>
      </c>
      <c r="G117" s="11">
        <v>1489</v>
      </c>
      <c r="H117" s="11">
        <v>1638</v>
      </c>
      <c r="I117" s="11">
        <v>1783</v>
      </c>
    </row>
    <row r="118" spans="1:9" x14ac:dyDescent="0.3">
      <c r="A118" s="12">
        <v>4901</v>
      </c>
      <c r="B118" s="12" t="s">
        <v>3</v>
      </c>
      <c r="C118" s="13">
        <v>5000</v>
      </c>
      <c r="D118" s="11">
        <v>668</v>
      </c>
      <c r="E118" s="11">
        <v>1175</v>
      </c>
      <c r="F118" s="11">
        <v>1351</v>
      </c>
      <c r="G118" s="11">
        <v>1506</v>
      </c>
      <c r="H118" s="11">
        <v>1657</v>
      </c>
      <c r="I118" s="11">
        <v>1803</v>
      </c>
    </row>
    <row r="119" spans="1:9" x14ac:dyDescent="0.3">
      <c r="A119" s="12">
        <v>5001</v>
      </c>
      <c r="B119" s="12" t="s">
        <v>3</v>
      </c>
      <c r="C119" s="13">
        <v>5100</v>
      </c>
      <c r="D119" s="11">
        <v>676</v>
      </c>
      <c r="E119" s="11">
        <v>1189</v>
      </c>
      <c r="F119" s="11">
        <v>1366</v>
      </c>
      <c r="G119" s="11">
        <v>1523</v>
      </c>
      <c r="H119" s="11">
        <v>1675</v>
      </c>
      <c r="I119" s="11">
        <v>1823</v>
      </c>
    </row>
    <row r="120" spans="1:9" x14ac:dyDescent="0.3">
      <c r="A120" s="12">
        <v>5101</v>
      </c>
      <c r="B120" s="12" t="s">
        <v>3</v>
      </c>
      <c r="C120" s="13">
        <v>5200</v>
      </c>
      <c r="D120" s="15">
        <v>684</v>
      </c>
      <c r="E120" s="15">
        <v>1203</v>
      </c>
      <c r="F120" s="15">
        <v>1381</v>
      </c>
      <c r="G120" s="15">
        <v>1540</v>
      </c>
      <c r="H120" s="15">
        <v>1694</v>
      </c>
      <c r="I120" s="15">
        <v>1843</v>
      </c>
    </row>
    <row r="121" spans="1:9" x14ac:dyDescent="0.3">
      <c r="A121" s="12">
        <v>5201</v>
      </c>
      <c r="B121" s="12" t="s">
        <v>3</v>
      </c>
      <c r="C121" s="13">
        <v>5300</v>
      </c>
      <c r="D121" s="11">
        <v>693</v>
      </c>
      <c r="E121" s="11">
        <v>1217</v>
      </c>
      <c r="F121" s="11">
        <v>1396</v>
      </c>
      <c r="G121" s="11">
        <v>1557</v>
      </c>
      <c r="H121" s="11">
        <v>1712</v>
      </c>
      <c r="I121" s="11">
        <v>1863</v>
      </c>
    </row>
    <row r="122" spans="1:9" x14ac:dyDescent="0.3">
      <c r="A122" s="12">
        <v>5301</v>
      </c>
      <c r="B122" s="12" t="s">
        <v>3</v>
      </c>
      <c r="C122" s="13">
        <v>5400</v>
      </c>
      <c r="D122" s="11">
        <v>701</v>
      </c>
      <c r="E122" s="11">
        <v>1227</v>
      </c>
      <c r="F122" s="11">
        <v>1408</v>
      </c>
      <c r="G122" s="11">
        <v>1570</v>
      </c>
      <c r="H122" s="11">
        <v>1726</v>
      </c>
      <c r="I122" s="11">
        <v>1878</v>
      </c>
    </row>
    <row r="123" spans="1:9" x14ac:dyDescent="0.3">
      <c r="A123" s="12">
        <v>5401</v>
      </c>
      <c r="B123" s="12" t="s">
        <v>3</v>
      </c>
      <c r="C123" s="13">
        <v>5500</v>
      </c>
      <c r="D123" s="11">
        <v>710</v>
      </c>
      <c r="E123" s="11">
        <v>1238</v>
      </c>
      <c r="F123" s="11">
        <v>1419</v>
      </c>
      <c r="G123" s="11">
        <v>1582</v>
      </c>
      <c r="H123" s="11">
        <v>1741</v>
      </c>
      <c r="I123" s="11">
        <v>1894</v>
      </c>
    </row>
    <row r="124" spans="1:9" x14ac:dyDescent="0.3">
      <c r="A124" s="12">
        <v>5501</v>
      </c>
      <c r="B124" s="12" t="s">
        <v>3</v>
      </c>
      <c r="C124" s="13">
        <v>5600</v>
      </c>
      <c r="D124" s="11">
        <v>719</v>
      </c>
      <c r="E124" s="11">
        <v>1248</v>
      </c>
      <c r="F124" s="11">
        <v>1431</v>
      </c>
      <c r="G124" s="11">
        <v>1595</v>
      </c>
      <c r="H124" s="11">
        <v>1755</v>
      </c>
      <c r="I124" s="11">
        <v>1909</v>
      </c>
    </row>
    <row r="125" spans="1:9" x14ac:dyDescent="0.3">
      <c r="A125" s="12">
        <v>5601</v>
      </c>
      <c r="B125" s="12" t="s">
        <v>3</v>
      </c>
      <c r="C125" s="13">
        <v>5700</v>
      </c>
      <c r="D125" s="11">
        <v>728</v>
      </c>
      <c r="E125" s="11">
        <v>1259</v>
      </c>
      <c r="F125" s="11">
        <v>1442</v>
      </c>
      <c r="G125" s="11">
        <v>1608</v>
      </c>
      <c r="H125" s="11">
        <v>1769</v>
      </c>
      <c r="I125" s="11">
        <v>1925</v>
      </c>
    </row>
    <row r="126" spans="1:9" x14ac:dyDescent="0.3">
      <c r="A126" s="12">
        <v>5701</v>
      </c>
      <c r="B126" s="12" t="s">
        <v>3</v>
      </c>
      <c r="C126" s="13">
        <v>5800</v>
      </c>
      <c r="D126" s="11">
        <v>733</v>
      </c>
      <c r="E126" s="11">
        <v>1269</v>
      </c>
      <c r="F126" s="11">
        <v>1454</v>
      </c>
      <c r="G126" s="11">
        <v>1621</v>
      </c>
      <c r="H126" s="11">
        <v>1783</v>
      </c>
      <c r="I126" s="11">
        <v>1940</v>
      </c>
    </row>
    <row r="127" spans="1:9" x14ac:dyDescent="0.3">
      <c r="A127" s="12">
        <v>5801</v>
      </c>
      <c r="B127" s="12" t="s">
        <v>3</v>
      </c>
      <c r="C127" s="13">
        <v>5900</v>
      </c>
      <c r="D127" s="11">
        <v>739</v>
      </c>
      <c r="E127" s="11">
        <v>1280</v>
      </c>
      <c r="F127" s="11">
        <v>1465</v>
      </c>
      <c r="G127" s="11">
        <v>1634</v>
      </c>
      <c r="H127" s="11">
        <v>1797</v>
      </c>
      <c r="I127" s="11">
        <v>1956</v>
      </c>
    </row>
    <row r="128" spans="1:9" x14ac:dyDescent="0.3">
      <c r="A128" s="12">
        <v>5901</v>
      </c>
      <c r="B128" s="12" t="s">
        <v>3</v>
      </c>
      <c r="C128" s="13">
        <v>6000</v>
      </c>
      <c r="D128" s="11">
        <v>745</v>
      </c>
      <c r="E128" s="11">
        <v>1290</v>
      </c>
      <c r="F128" s="11">
        <v>1477</v>
      </c>
      <c r="G128" s="11">
        <v>1647</v>
      </c>
      <c r="H128" s="11">
        <v>1812</v>
      </c>
      <c r="I128" s="11">
        <v>1971</v>
      </c>
    </row>
    <row r="129" spans="1:9" x14ac:dyDescent="0.3">
      <c r="A129" s="12">
        <v>6001</v>
      </c>
      <c r="B129" s="12" t="s">
        <v>3</v>
      </c>
      <c r="C129" s="13">
        <v>6100</v>
      </c>
      <c r="D129" s="11">
        <v>751</v>
      </c>
      <c r="E129" s="11">
        <v>1302</v>
      </c>
      <c r="F129" s="11">
        <v>1490</v>
      </c>
      <c r="G129" s="11">
        <v>1661</v>
      </c>
      <c r="H129" s="11">
        <v>1827</v>
      </c>
      <c r="I129" s="11">
        <v>1988</v>
      </c>
    </row>
    <row r="130" spans="1:9" x14ac:dyDescent="0.3">
      <c r="A130" s="12">
        <v>6101</v>
      </c>
      <c r="B130" s="12" t="s">
        <v>3</v>
      </c>
      <c r="C130" s="13">
        <v>6200</v>
      </c>
      <c r="D130" s="11">
        <v>756</v>
      </c>
      <c r="E130" s="11">
        <v>1313</v>
      </c>
      <c r="F130" s="11">
        <v>1503</v>
      </c>
      <c r="G130" s="11">
        <v>1676</v>
      </c>
      <c r="H130" s="11">
        <v>1843</v>
      </c>
      <c r="I130" s="11">
        <v>2005</v>
      </c>
    </row>
    <row r="131" spans="1:9" x14ac:dyDescent="0.3">
      <c r="A131" s="12">
        <v>6201</v>
      </c>
      <c r="B131" s="12" t="s">
        <v>3</v>
      </c>
      <c r="C131" s="13">
        <v>6300</v>
      </c>
      <c r="D131" s="11">
        <v>763</v>
      </c>
      <c r="E131" s="11">
        <v>1325</v>
      </c>
      <c r="F131" s="11">
        <v>1516</v>
      </c>
      <c r="G131" s="11">
        <v>1690</v>
      </c>
      <c r="H131" s="11">
        <v>1859</v>
      </c>
      <c r="I131" s="11">
        <v>2023</v>
      </c>
    </row>
    <row r="132" spans="1:9" x14ac:dyDescent="0.3">
      <c r="A132" s="12">
        <v>6301</v>
      </c>
      <c r="B132" s="12" t="s">
        <v>3</v>
      </c>
      <c r="C132" s="13">
        <v>6400</v>
      </c>
      <c r="D132" s="11">
        <v>769</v>
      </c>
      <c r="E132" s="11">
        <v>1336</v>
      </c>
      <c r="F132" s="11">
        <v>1528</v>
      </c>
      <c r="G132" s="11">
        <v>1704</v>
      </c>
      <c r="H132" s="11">
        <v>1874</v>
      </c>
      <c r="I132" s="11">
        <v>2039</v>
      </c>
    </row>
    <row r="133" spans="1:9" x14ac:dyDescent="0.3">
      <c r="A133" s="12">
        <v>6401</v>
      </c>
      <c r="B133" s="12" t="s">
        <v>3</v>
      </c>
      <c r="C133" s="13">
        <v>6500</v>
      </c>
      <c r="D133" s="11">
        <v>775</v>
      </c>
      <c r="E133" s="11">
        <v>1347</v>
      </c>
      <c r="F133" s="11">
        <v>1540</v>
      </c>
      <c r="G133" s="11">
        <v>1717</v>
      </c>
      <c r="H133" s="11">
        <v>1889</v>
      </c>
      <c r="I133" s="11">
        <v>2055</v>
      </c>
    </row>
    <row r="134" spans="1:9" x14ac:dyDescent="0.3">
      <c r="A134" s="12">
        <v>6501</v>
      </c>
      <c r="B134" s="12" t="s">
        <v>3</v>
      </c>
      <c r="C134" s="13">
        <v>6600</v>
      </c>
      <c r="D134" s="11">
        <v>780</v>
      </c>
      <c r="E134" s="11">
        <v>1358</v>
      </c>
      <c r="F134" s="11">
        <v>1553</v>
      </c>
      <c r="G134" s="11">
        <v>1731</v>
      </c>
      <c r="H134" s="11">
        <v>1904</v>
      </c>
      <c r="I134" s="11">
        <v>2072</v>
      </c>
    </row>
    <row r="135" spans="1:9" x14ac:dyDescent="0.3">
      <c r="A135" s="12">
        <v>6601</v>
      </c>
      <c r="B135" s="12" t="s">
        <v>3</v>
      </c>
      <c r="C135" s="13">
        <v>6700</v>
      </c>
      <c r="D135" s="17">
        <v>786</v>
      </c>
      <c r="E135" s="11">
        <v>1369</v>
      </c>
      <c r="F135" s="11">
        <v>1565</v>
      </c>
      <c r="G135" s="11">
        <v>1745</v>
      </c>
      <c r="H135" s="11">
        <v>1919</v>
      </c>
      <c r="I135" s="11">
        <v>2088</v>
      </c>
    </row>
    <row r="136" spans="1:9" x14ac:dyDescent="0.3">
      <c r="A136" s="12">
        <v>6701</v>
      </c>
      <c r="B136" s="12" t="s">
        <v>3</v>
      </c>
      <c r="C136" s="13">
        <v>6800</v>
      </c>
      <c r="D136" s="17">
        <v>786</v>
      </c>
      <c r="E136" s="11">
        <v>1380</v>
      </c>
      <c r="F136" s="11">
        <v>1577</v>
      </c>
      <c r="G136" s="11">
        <v>1759</v>
      </c>
      <c r="H136" s="11">
        <v>1934</v>
      </c>
      <c r="I136" s="11">
        <v>2105</v>
      </c>
    </row>
    <row r="137" spans="1:9" x14ac:dyDescent="0.3">
      <c r="A137" s="12">
        <v>6801</v>
      </c>
      <c r="B137" s="12" t="s">
        <v>3</v>
      </c>
      <c r="C137" s="13">
        <v>6900</v>
      </c>
      <c r="D137" s="11">
        <v>841</v>
      </c>
      <c r="E137" s="11">
        <v>1391</v>
      </c>
      <c r="F137" s="11">
        <v>1590</v>
      </c>
      <c r="G137" s="11">
        <v>1772</v>
      </c>
      <c r="H137" s="11">
        <v>1950</v>
      </c>
      <c r="I137" s="11">
        <v>2121</v>
      </c>
    </row>
    <row r="138" spans="1:9" x14ac:dyDescent="0.3">
      <c r="A138" s="12">
        <v>6901</v>
      </c>
      <c r="B138" s="12" t="s">
        <v>3</v>
      </c>
      <c r="C138" s="13">
        <v>7000</v>
      </c>
      <c r="D138" s="11">
        <v>850</v>
      </c>
      <c r="E138" s="11">
        <v>1402</v>
      </c>
      <c r="F138" s="11">
        <v>1602</v>
      </c>
      <c r="G138" s="11">
        <v>1786</v>
      </c>
      <c r="H138" s="11">
        <v>1965</v>
      </c>
      <c r="I138" s="11">
        <v>2138</v>
      </c>
    </row>
    <row r="139" spans="1:9" x14ac:dyDescent="0.3">
      <c r="A139" s="12">
        <v>7001</v>
      </c>
      <c r="B139" s="12" t="s">
        <v>3</v>
      </c>
      <c r="C139" s="13">
        <v>7100</v>
      </c>
      <c r="D139" s="15">
        <v>859</v>
      </c>
      <c r="E139" s="11">
        <v>1413</v>
      </c>
      <c r="F139" s="11">
        <v>1614</v>
      </c>
      <c r="G139" s="11">
        <v>1800</v>
      </c>
      <c r="H139" s="11">
        <v>1980</v>
      </c>
      <c r="I139" s="11">
        <v>2154</v>
      </c>
    </row>
    <row r="140" spans="1:9" x14ac:dyDescent="0.3">
      <c r="A140" s="12">
        <v>7101</v>
      </c>
      <c r="B140" s="12" t="s">
        <v>3</v>
      </c>
      <c r="C140" s="13">
        <v>7200</v>
      </c>
      <c r="D140" s="15">
        <v>868</v>
      </c>
      <c r="E140" s="11">
        <v>1417</v>
      </c>
      <c r="F140" s="11">
        <v>1618</v>
      </c>
      <c r="G140" s="11">
        <v>1804</v>
      </c>
      <c r="H140" s="11">
        <v>1985</v>
      </c>
      <c r="I140" s="11">
        <v>2159</v>
      </c>
    </row>
    <row r="141" spans="1:9" x14ac:dyDescent="0.3">
      <c r="A141" s="12">
        <v>7201</v>
      </c>
      <c r="B141" s="12" t="s">
        <v>3</v>
      </c>
      <c r="C141" s="13">
        <v>7300</v>
      </c>
      <c r="D141" s="11">
        <v>876</v>
      </c>
      <c r="E141" s="11">
        <v>1420</v>
      </c>
      <c r="F141" s="11">
        <v>1621</v>
      </c>
      <c r="G141" s="15">
        <v>1807</v>
      </c>
      <c r="H141" s="11">
        <v>1988</v>
      </c>
      <c r="I141" s="11">
        <v>2163</v>
      </c>
    </row>
    <row r="142" spans="1:9" x14ac:dyDescent="0.3">
      <c r="A142" s="12">
        <v>7301</v>
      </c>
      <c r="B142" s="12" t="s">
        <v>3</v>
      </c>
      <c r="C142" s="13">
        <v>7400</v>
      </c>
      <c r="D142" s="11">
        <v>883</v>
      </c>
      <c r="E142" s="11">
        <v>1423</v>
      </c>
      <c r="F142" s="11">
        <v>1624</v>
      </c>
      <c r="G142" s="11">
        <v>1811</v>
      </c>
      <c r="H142" s="11">
        <v>1992</v>
      </c>
      <c r="I142" s="11">
        <v>2167</v>
      </c>
    </row>
    <row r="143" spans="1:9" x14ac:dyDescent="0.3">
      <c r="A143" s="12">
        <v>7401</v>
      </c>
      <c r="B143" s="12" t="s">
        <v>3</v>
      </c>
      <c r="C143" s="13">
        <v>7500</v>
      </c>
      <c r="D143" s="11">
        <v>888</v>
      </c>
      <c r="E143" s="11">
        <v>1426</v>
      </c>
      <c r="F143" s="11">
        <v>1627</v>
      </c>
      <c r="G143" s="11">
        <v>1814</v>
      </c>
      <c r="H143" s="11">
        <v>1996</v>
      </c>
      <c r="I143" s="11">
        <v>2171</v>
      </c>
    </row>
    <row r="144" spans="1:9" x14ac:dyDescent="0.3">
      <c r="A144" s="12">
        <v>7501</v>
      </c>
      <c r="B144" s="12" t="s">
        <v>3</v>
      </c>
      <c r="C144" s="13">
        <v>7600</v>
      </c>
      <c r="D144" s="11">
        <v>894</v>
      </c>
      <c r="E144" s="11">
        <v>1429</v>
      </c>
      <c r="F144" s="11">
        <v>1630</v>
      </c>
      <c r="G144" s="11">
        <v>1818</v>
      </c>
      <c r="H144" s="11">
        <v>1999</v>
      </c>
      <c r="I144" s="11">
        <v>2175</v>
      </c>
    </row>
    <row r="145" spans="1:9" x14ac:dyDescent="0.3">
      <c r="A145" s="12">
        <v>7601</v>
      </c>
      <c r="B145" s="12" t="s">
        <v>3</v>
      </c>
      <c r="C145" s="13">
        <v>7700</v>
      </c>
      <c r="D145" s="11">
        <v>899</v>
      </c>
      <c r="E145" s="11">
        <v>1432</v>
      </c>
      <c r="F145" s="11">
        <v>1633</v>
      </c>
      <c r="G145" s="11">
        <v>1821</v>
      </c>
      <c r="H145" s="11">
        <v>2003</v>
      </c>
      <c r="I145" s="11">
        <v>2179</v>
      </c>
    </row>
    <row r="146" spans="1:9" x14ac:dyDescent="0.3">
      <c r="A146" s="12">
        <v>7701</v>
      </c>
      <c r="B146" s="12" t="s">
        <v>3</v>
      </c>
      <c r="C146" s="13">
        <v>7800</v>
      </c>
      <c r="D146" s="11">
        <v>904</v>
      </c>
      <c r="E146" s="11">
        <v>1436</v>
      </c>
      <c r="F146" s="11">
        <v>1636</v>
      </c>
      <c r="G146" s="11">
        <v>1824</v>
      </c>
      <c r="H146" s="11">
        <v>2007</v>
      </c>
      <c r="I146" s="11">
        <v>2184</v>
      </c>
    </row>
    <row r="147" spans="1:9" x14ac:dyDescent="0.3">
      <c r="A147" s="12">
        <v>7801</v>
      </c>
      <c r="B147" s="12" t="s">
        <v>3</v>
      </c>
      <c r="C147" s="13">
        <v>7900</v>
      </c>
      <c r="D147" s="11">
        <v>910</v>
      </c>
      <c r="E147" s="11">
        <v>1439</v>
      </c>
      <c r="F147" s="11">
        <v>1639</v>
      </c>
      <c r="G147" s="11">
        <v>1828</v>
      </c>
      <c r="H147" s="11">
        <v>2011</v>
      </c>
      <c r="I147" s="11">
        <v>2188</v>
      </c>
    </row>
    <row r="148" spans="1:9" x14ac:dyDescent="0.3">
      <c r="A148" s="12">
        <v>7901</v>
      </c>
      <c r="B148" s="12" t="s">
        <v>3</v>
      </c>
      <c r="C148" s="13">
        <v>8000</v>
      </c>
      <c r="D148" s="11">
        <v>915</v>
      </c>
      <c r="E148" s="11">
        <v>1442</v>
      </c>
      <c r="F148" s="11">
        <v>1642</v>
      </c>
      <c r="G148" s="11">
        <v>1831</v>
      </c>
      <c r="H148" s="11">
        <v>2014</v>
      </c>
      <c r="I148" s="11">
        <v>2192</v>
      </c>
    </row>
    <row r="149" spans="1:9" x14ac:dyDescent="0.3">
      <c r="A149" s="12">
        <v>8001</v>
      </c>
      <c r="B149" s="12" t="s">
        <v>3</v>
      </c>
      <c r="C149" s="13">
        <v>8100</v>
      </c>
      <c r="D149" s="11">
        <v>921</v>
      </c>
      <c r="E149" s="11">
        <v>1445</v>
      </c>
      <c r="F149" s="11">
        <v>1646</v>
      </c>
      <c r="G149" s="11">
        <v>1835</v>
      </c>
      <c r="H149" s="11">
        <v>2018</v>
      </c>
      <c r="I149" s="11">
        <v>2196</v>
      </c>
    </row>
    <row r="150" spans="1:9" x14ac:dyDescent="0.3">
      <c r="A150" s="12">
        <v>8101</v>
      </c>
      <c r="B150" s="12" t="s">
        <v>3</v>
      </c>
      <c r="C150" s="13">
        <v>8200</v>
      </c>
      <c r="D150" s="11">
        <v>926</v>
      </c>
      <c r="E150" s="11">
        <v>1448</v>
      </c>
      <c r="F150" s="11">
        <v>1649</v>
      </c>
      <c r="G150" s="11">
        <v>1838</v>
      </c>
      <c r="H150" s="11">
        <v>2022</v>
      </c>
      <c r="I150" s="11">
        <v>2200</v>
      </c>
    </row>
    <row r="151" spans="1:9" x14ac:dyDescent="0.3">
      <c r="A151" s="12">
        <v>8201</v>
      </c>
      <c r="B151" s="12" t="s">
        <v>3</v>
      </c>
      <c r="C151" s="13">
        <v>8300</v>
      </c>
      <c r="D151" s="11">
        <v>933</v>
      </c>
      <c r="E151" s="11">
        <v>1451</v>
      </c>
      <c r="F151" s="11">
        <v>1652</v>
      </c>
      <c r="G151" s="11">
        <v>1842</v>
      </c>
      <c r="H151" s="11">
        <v>2026</v>
      </c>
      <c r="I151" s="11">
        <v>2204</v>
      </c>
    </row>
    <row r="152" spans="1:9" x14ac:dyDescent="0.3">
      <c r="A152" s="12">
        <v>8301</v>
      </c>
      <c r="B152" s="12" t="s">
        <v>3</v>
      </c>
      <c r="C152" s="13">
        <v>8400</v>
      </c>
      <c r="D152" s="11">
        <v>938</v>
      </c>
      <c r="E152" s="11">
        <v>1454</v>
      </c>
      <c r="F152" s="11">
        <v>1655</v>
      </c>
      <c r="G152" s="11">
        <v>1845</v>
      </c>
      <c r="H152" s="11">
        <v>2029</v>
      </c>
      <c r="I152" s="11">
        <v>2208</v>
      </c>
    </row>
    <row r="153" spans="1:9" x14ac:dyDescent="0.3">
      <c r="A153" s="12">
        <v>8401</v>
      </c>
      <c r="B153" s="12" t="s">
        <v>3</v>
      </c>
      <c r="C153" s="13">
        <v>8500</v>
      </c>
      <c r="D153" s="11">
        <v>944</v>
      </c>
      <c r="E153" s="11">
        <v>1460</v>
      </c>
      <c r="F153" s="11">
        <v>1661</v>
      </c>
      <c r="G153" s="11">
        <v>1852</v>
      </c>
      <c r="H153" s="11">
        <v>2037</v>
      </c>
      <c r="I153" s="11">
        <v>2216</v>
      </c>
    </row>
    <row r="154" spans="1:9" x14ac:dyDescent="0.3">
      <c r="A154" s="12">
        <v>8501</v>
      </c>
      <c r="B154" s="12" t="s">
        <v>3</v>
      </c>
      <c r="C154" s="13">
        <v>8600</v>
      </c>
      <c r="D154" s="11">
        <v>949</v>
      </c>
      <c r="E154" s="11">
        <v>1475</v>
      </c>
      <c r="F154" s="11">
        <v>1678</v>
      </c>
      <c r="G154" s="11">
        <v>1871</v>
      </c>
      <c r="H154" s="11">
        <v>2058</v>
      </c>
      <c r="I154" s="11">
        <v>2240</v>
      </c>
    </row>
    <row r="155" spans="1:9" x14ac:dyDescent="0.3">
      <c r="A155" s="12">
        <v>8601</v>
      </c>
      <c r="B155" s="12" t="s">
        <v>3</v>
      </c>
      <c r="C155" s="13">
        <v>8700</v>
      </c>
      <c r="D155" s="11">
        <v>954</v>
      </c>
      <c r="E155" s="11">
        <v>1491</v>
      </c>
      <c r="F155" s="11">
        <v>1696</v>
      </c>
      <c r="G155" s="11">
        <v>1891</v>
      </c>
      <c r="H155" s="11">
        <v>2080</v>
      </c>
      <c r="I155" s="11">
        <v>2263</v>
      </c>
    </row>
    <row r="156" spans="1:9" x14ac:dyDescent="0.3">
      <c r="A156" s="12">
        <v>8701</v>
      </c>
      <c r="B156" s="12" t="s">
        <v>3</v>
      </c>
      <c r="C156" s="13">
        <v>8800</v>
      </c>
      <c r="D156" s="11">
        <v>960</v>
      </c>
      <c r="E156" s="11">
        <v>1506</v>
      </c>
      <c r="F156" s="11">
        <v>1714</v>
      </c>
      <c r="G156" s="11">
        <v>1911</v>
      </c>
      <c r="H156" s="11">
        <v>2102</v>
      </c>
      <c r="I156" s="11">
        <v>2287</v>
      </c>
    </row>
    <row r="157" spans="1:9" x14ac:dyDescent="0.3">
      <c r="A157" s="12">
        <v>8801</v>
      </c>
      <c r="B157" s="12" t="s">
        <v>3</v>
      </c>
      <c r="C157" s="13">
        <v>8900</v>
      </c>
      <c r="D157" s="11">
        <v>965</v>
      </c>
      <c r="E157" s="11">
        <v>1522</v>
      </c>
      <c r="F157" s="11">
        <v>1732</v>
      </c>
      <c r="G157" s="11">
        <v>1931</v>
      </c>
      <c r="H157" s="11">
        <v>2124</v>
      </c>
      <c r="I157" s="11">
        <v>2311</v>
      </c>
    </row>
    <row r="158" spans="1:9" x14ac:dyDescent="0.3">
      <c r="A158" s="12">
        <v>8901</v>
      </c>
      <c r="B158" s="12" t="s">
        <v>3</v>
      </c>
      <c r="C158" s="13">
        <v>9000</v>
      </c>
      <c r="D158" s="11">
        <v>971</v>
      </c>
      <c r="E158" s="11">
        <v>1537</v>
      </c>
      <c r="F158" s="11">
        <v>1749</v>
      </c>
      <c r="G158" s="11">
        <v>1951</v>
      </c>
      <c r="H158" s="11">
        <v>2146</v>
      </c>
      <c r="I158" s="11">
        <v>2334</v>
      </c>
    </row>
    <row r="159" spans="1:9" x14ac:dyDescent="0.3">
      <c r="A159" s="12">
        <v>9001</v>
      </c>
      <c r="B159" s="12" t="s">
        <v>3</v>
      </c>
      <c r="C159" s="13">
        <v>9100</v>
      </c>
      <c r="D159" s="11">
        <v>976</v>
      </c>
      <c r="E159" s="11">
        <v>1553</v>
      </c>
      <c r="F159" s="11">
        <v>1767</v>
      </c>
      <c r="G159" s="11">
        <v>1970</v>
      </c>
      <c r="H159" s="11">
        <v>2167</v>
      </c>
      <c r="I159" s="11">
        <v>2358</v>
      </c>
    </row>
    <row r="160" spans="1:9" x14ac:dyDescent="0.3">
      <c r="A160" s="12">
        <v>9101</v>
      </c>
      <c r="B160" s="12" t="s">
        <v>3</v>
      </c>
      <c r="C160" s="13">
        <v>9200</v>
      </c>
      <c r="D160" s="11">
        <v>983</v>
      </c>
      <c r="E160" s="11">
        <v>1568</v>
      </c>
      <c r="F160" s="11">
        <v>1785</v>
      </c>
      <c r="G160" s="11">
        <v>1990</v>
      </c>
      <c r="H160" s="11">
        <v>2189</v>
      </c>
      <c r="I160" s="11">
        <v>2382</v>
      </c>
    </row>
    <row r="161" spans="1:9" x14ac:dyDescent="0.3">
      <c r="A161" s="12">
        <v>9201</v>
      </c>
      <c r="B161" s="12" t="s">
        <v>3</v>
      </c>
      <c r="C161" s="13">
        <v>9300</v>
      </c>
      <c r="D161" s="11">
        <v>988</v>
      </c>
      <c r="E161" s="11">
        <v>1584</v>
      </c>
      <c r="F161" s="11">
        <v>1803</v>
      </c>
      <c r="G161" s="11">
        <v>2010</v>
      </c>
      <c r="H161" s="11">
        <v>2211</v>
      </c>
      <c r="I161" s="11">
        <v>2405</v>
      </c>
    </row>
    <row r="162" spans="1:9" x14ac:dyDescent="0.3">
      <c r="A162" s="12">
        <v>9301</v>
      </c>
      <c r="B162" s="12" t="s">
        <v>3</v>
      </c>
      <c r="C162" s="13">
        <v>9400</v>
      </c>
      <c r="D162" s="11">
        <v>994</v>
      </c>
      <c r="E162" s="11">
        <v>1599</v>
      </c>
      <c r="F162" s="11">
        <v>1820</v>
      </c>
      <c r="G162" s="11">
        <v>2030</v>
      </c>
      <c r="H162" s="11">
        <v>2233</v>
      </c>
      <c r="I162" s="11">
        <v>2429</v>
      </c>
    </row>
    <row r="163" spans="1:9" x14ac:dyDescent="0.3">
      <c r="A163" s="12">
        <v>9401</v>
      </c>
      <c r="B163" s="12" t="s">
        <v>3</v>
      </c>
      <c r="C163" s="13">
        <v>9500</v>
      </c>
      <c r="D163" s="11">
        <v>999</v>
      </c>
      <c r="E163" s="11">
        <v>1614</v>
      </c>
      <c r="F163" s="11">
        <v>1838</v>
      </c>
      <c r="G163" s="11">
        <v>2049</v>
      </c>
      <c r="H163" s="11">
        <v>2254</v>
      </c>
      <c r="I163" s="11">
        <v>2453</v>
      </c>
    </row>
    <row r="164" spans="1:9" x14ac:dyDescent="0.3">
      <c r="A164" s="12">
        <v>9501</v>
      </c>
      <c r="B164" s="12" t="s">
        <v>3</v>
      </c>
      <c r="C164" s="13">
        <v>9600</v>
      </c>
      <c r="D164" s="11">
        <v>1004</v>
      </c>
      <c r="E164" s="11">
        <v>1630</v>
      </c>
      <c r="F164" s="11">
        <v>1856</v>
      </c>
      <c r="G164" s="11">
        <v>2069</v>
      </c>
      <c r="H164" s="11">
        <v>2276</v>
      </c>
      <c r="I164" s="11">
        <v>2477</v>
      </c>
    </row>
    <row r="165" spans="1:9" x14ac:dyDescent="0.3">
      <c r="A165" s="12">
        <v>9601</v>
      </c>
      <c r="B165" s="12" t="s">
        <v>3</v>
      </c>
      <c r="C165" s="13">
        <v>9700</v>
      </c>
      <c r="D165" s="11">
        <v>1010</v>
      </c>
      <c r="E165" s="11">
        <v>1645</v>
      </c>
      <c r="F165" s="11">
        <v>1874</v>
      </c>
      <c r="G165" s="11">
        <v>2089</v>
      </c>
      <c r="H165" s="11">
        <v>2298</v>
      </c>
      <c r="I165" s="11">
        <v>2500</v>
      </c>
    </row>
    <row r="166" spans="1:9" x14ac:dyDescent="0.3">
      <c r="A166" s="12">
        <v>9701</v>
      </c>
      <c r="B166" s="12" t="s">
        <v>3</v>
      </c>
      <c r="C166" s="13">
        <v>9800</v>
      </c>
      <c r="D166" s="11">
        <v>1015</v>
      </c>
      <c r="E166" s="11">
        <v>1661</v>
      </c>
      <c r="F166" s="11">
        <v>1891</v>
      </c>
      <c r="G166" s="11">
        <v>2109</v>
      </c>
      <c r="H166" s="11">
        <v>2320</v>
      </c>
      <c r="I166" s="11">
        <v>2524</v>
      </c>
    </row>
    <row r="167" spans="1:9" x14ac:dyDescent="0.3">
      <c r="A167" s="12">
        <v>9801</v>
      </c>
      <c r="B167" s="12" t="s">
        <v>3</v>
      </c>
      <c r="C167" s="13">
        <v>9900</v>
      </c>
      <c r="D167" s="11">
        <v>1021</v>
      </c>
      <c r="E167" s="15">
        <v>1673</v>
      </c>
      <c r="F167" s="11">
        <v>1905</v>
      </c>
      <c r="G167" s="11">
        <v>2124</v>
      </c>
      <c r="H167" s="11">
        <v>2336</v>
      </c>
      <c r="I167" s="11">
        <v>2542</v>
      </c>
    </row>
    <row r="168" spans="1:9" x14ac:dyDescent="0.3">
      <c r="A168" s="12">
        <v>9901</v>
      </c>
      <c r="B168" s="12" t="s">
        <v>3</v>
      </c>
      <c r="C168" s="13">
        <v>10000</v>
      </c>
      <c r="D168" s="11">
        <v>1026</v>
      </c>
      <c r="E168" s="11">
        <v>1683</v>
      </c>
      <c r="F168" s="11">
        <v>1917</v>
      </c>
      <c r="G168" s="11">
        <v>2137</v>
      </c>
      <c r="H168" s="11">
        <v>2351</v>
      </c>
      <c r="I168" s="11">
        <v>2557</v>
      </c>
    </row>
    <row r="169" spans="1:9" x14ac:dyDescent="0.3">
      <c r="A169" s="12">
        <v>10001</v>
      </c>
      <c r="B169" s="12" t="s">
        <v>3</v>
      </c>
      <c r="C169" s="13">
        <v>10100</v>
      </c>
      <c r="D169" s="11">
        <v>1033</v>
      </c>
      <c r="E169" s="11">
        <v>1694</v>
      </c>
      <c r="F169" s="11">
        <v>1928</v>
      </c>
      <c r="G169" s="11">
        <v>2150</v>
      </c>
      <c r="H169" s="11">
        <v>2365</v>
      </c>
      <c r="I169" s="11">
        <v>2573</v>
      </c>
    </row>
    <row r="170" spans="1:9" x14ac:dyDescent="0.3">
      <c r="A170" s="12">
        <v>10101</v>
      </c>
      <c r="B170" s="12" t="s">
        <v>3</v>
      </c>
      <c r="C170" s="13">
        <v>10200</v>
      </c>
      <c r="D170" s="11">
        <v>1039</v>
      </c>
      <c r="E170" s="11">
        <v>1704</v>
      </c>
      <c r="F170" s="11">
        <v>1940</v>
      </c>
      <c r="G170" s="11">
        <v>2163</v>
      </c>
      <c r="H170" s="11">
        <v>2379</v>
      </c>
      <c r="I170" s="11">
        <v>2589</v>
      </c>
    </row>
    <row r="171" spans="1:9" x14ac:dyDescent="0.3">
      <c r="A171" s="12">
        <v>10201</v>
      </c>
      <c r="B171" s="12" t="s">
        <v>3</v>
      </c>
      <c r="C171" s="13">
        <v>10300</v>
      </c>
      <c r="D171" s="11">
        <v>1045</v>
      </c>
      <c r="E171" s="11">
        <v>1715</v>
      </c>
      <c r="F171" s="11">
        <v>1951</v>
      </c>
      <c r="G171" s="11">
        <v>2176</v>
      </c>
      <c r="H171" s="11">
        <v>2394</v>
      </c>
      <c r="I171" s="11">
        <v>2604</v>
      </c>
    </row>
    <row r="172" spans="1:9" x14ac:dyDescent="0.3">
      <c r="A172" s="12">
        <v>10301</v>
      </c>
      <c r="B172" s="12" t="s">
        <v>3</v>
      </c>
      <c r="C172" s="13">
        <v>10400</v>
      </c>
      <c r="D172" s="11">
        <v>1051</v>
      </c>
      <c r="E172" s="11">
        <v>1725</v>
      </c>
      <c r="F172" s="11">
        <v>1963</v>
      </c>
      <c r="G172" s="11">
        <v>2189</v>
      </c>
      <c r="H172" s="11">
        <v>2408</v>
      </c>
      <c r="I172" s="11">
        <v>2620</v>
      </c>
    </row>
    <row r="173" spans="1:9" x14ac:dyDescent="0.3">
      <c r="A173" s="12">
        <v>10401</v>
      </c>
      <c r="B173" s="12" t="s">
        <v>3</v>
      </c>
      <c r="C173" s="13">
        <v>10500</v>
      </c>
      <c r="D173" s="11">
        <v>1058</v>
      </c>
      <c r="E173" s="11">
        <v>1736</v>
      </c>
      <c r="F173" s="11">
        <v>1975</v>
      </c>
      <c r="G173" s="11">
        <v>2202</v>
      </c>
      <c r="H173" s="11">
        <v>2422</v>
      </c>
      <c r="I173" s="11">
        <v>2635</v>
      </c>
    </row>
    <row r="174" spans="1:9" x14ac:dyDescent="0.3">
      <c r="A174" s="12">
        <v>10501</v>
      </c>
      <c r="B174" s="12" t="s">
        <v>3</v>
      </c>
      <c r="C174" s="13">
        <v>10600</v>
      </c>
      <c r="D174" s="11">
        <v>1064</v>
      </c>
      <c r="E174" s="11">
        <v>1746</v>
      </c>
      <c r="F174" s="11">
        <v>1986</v>
      </c>
      <c r="G174" s="11">
        <v>2215</v>
      </c>
      <c r="H174" s="11">
        <v>2436</v>
      </c>
      <c r="I174" s="11">
        <v>2651</v>
      </c>
    </row>
    <row r="175" spans="1:9" x14ac:dyDescent="0.3">
      <c r="A175" s="12">
        <v>10601</v>
      </c>
      <c r="B175" s="12" t="s">
        <v>3</v>
      </c>
      <c r="C175" s="13">
        <v>10700</v>
      </c>
      <c r="D175" s="11">
        <v>1070</v>
      </c>
      <c r="E175" s="11">
        <v>1757</v>
      </c>
      <c r="F175" s="11">
        <v>1998</v>
      </c>
      <c r="G175" s="11">
        <v>2228</v>
      </c>
      <c r="H175" s="11">
        <v>2451</v>
      </c>
      <c r="I175" s="11">
        <v>2666</v>
      </c>
    </row>
    <row r="176" spans="1:9" x14ac:dyDescent="0.3">
      <c r="A176" s="12">
        <v>10701</v>
      </c>
      <c r="B176" s="12" t="s">
        <v>3</v>
      </c>
      <c r="C176" s="13">
        <v>10800</v>
      </c>
      <c r="D176" s="11">
        <v>1077</v>
      </c>
      <c r="E176" s="11">
        <v>1767</v>
      </c>
      <c r="F176" s="11">
        <v>2010</v>
      </c>
      <c r="G176" s="11">
        <v>2241</v>
      </c>
      <c r="H176" s="11">
        <v>2465</v>
      </c>
      <c r="I176" s="11">
        <v>2682</v>
      </c>
    </row>
    <row r="177" spans="1:9" x14ac:dyDescent="0.3">
      <c r="A177" s="12">
        <v>10801</v>
      </c>
      <c r="B177" s="12" t="s">
        <v>3</v>
      </c>
      <c r="C177" s="13">
        <v>10900</v>
      </c>
      <c r="D177" s="11">
        <v>1083</v>
      </c>
      <c r="E177" s="11">
        <v>1778</v>
      </c>
      <c r="F177" s="11">
        <v>2021</v>
      </c>
      <c r="G177" s="11">
        <v>2254</v>
      </c>
      <c r="H177" s="11">
        <v>2479</v>
      </c>
      <c r="I177" s="11">
        <v>2697</v>
      </c>
    </row>
    <row r="178" spans="1:9" x14ac:dyDescent="0.3">
      <c r="A178" s="12">
        <v>10901</v>
      </c>
      <c r="B178" s="12" t="s">
        <v>3</v>
      </c>
      <c r="C178" s="13">
        <v>11000</v>
      </c>
      <c r="D178" s="11">
        <v>1090</v>
      </c>
      <c r="E178" s="11">
        <v>1788</v>
      </c>
      <c r="F178" s="11">
        <v>2033</v>
      </c>
      <c r="G178" s="11">
        <v>2267</v>
      </c>
      <c r="H178" s="11">
        <v>2494</v>
      </c>
      <c r="I178" s="11">
        <v>2713</v>
      </c>
    </row>
    <row r="179" spans="1:9" x14ac:dyDescent="0.3">
      <c r="A179" s="12">
        <v>11001</v>
      </c>
      <c r="B179" s="12" t="s">
        <v>3</v>
      </c>
      <c r="C179" s="13">
        <v>11100</v>
      </c>
      <c r="D179" s="11">
        <v>1096</v>
      </c>
      <c r="E179" s="11">
        <v>1799</v>
      </c>
      <c r="F179" s="11">
        <v>2045</v>
      </c>
      <c r="G179" s="11">
        <v>2280</v>
      </c>
      <c r="H179" s="11">
        <v>2508</v>
      </c>
      <c r="I179" s="11">
        <v>2729</v>
      </c>
    </row>
    <row r="180" spans="1:9" x14ac:dyDescent="0.3">
      <c r="A180" s="12">
        <v>11101</v>
      </c>
      <c r="B180" s="12" t="s">
        <v>3</v>
      </c>
      <c r="C180" s="13">
        <v>11200</v>
      </c>
      <c r="D180" s="11">
        <v>1103</v>
      </c>
      <c r="E180" s="11">
        <v>1809</v>
      </c>
      <c r="F180" s="11">
        <v>2056</v>
      </c>
      <c r="G180" s="11">
        <v>2293</v>
      </c>
      <c r="H180" s="11">
        <v>2522</v>
      </c>
      <c r="I180" s="11">
        <v>2744</v>
      </c>
    </row>
    <row r="181" spans="1:9" x14ac:dyDescent="0.3">
      <c r="A181" s="12">
        <v>11201</v>
      </c>
      <c r="B181" s="12" t="s">
        <v>3</v>
      </c>
      <c r="C181" s="13">
        <v>11300</v>
      </c>
      <c r="D181" s="11">
        <v>1109</v>
      </c>
      <c r="E181" s="11">
        <v>1820</v>
      </c>
      <c r="F181" s="11">
        <v>2068</v>
      </c>
      <c r="G181" s="11">
        <v>2306</v>
      </c>
      <c r="H181" s="11">
        <v>2537</v>
      </c>
      <c r="I181" s="11">
        <v>2760</v>
      </c>
    </row>
    <row r="182" spans="1:9" x14ac:dyDescent="0.3">
      <c r="A182" s="12">
        <v>11301</v>
      </c>
      <c r="B182" s="12" t="s">
        <v>3</v>
      </c>
      <c r="C182" s="13">
        <v>11400</v>
      </c>
      <c r="D182" s="11">
        <v>1116</v>
      </c>
      <c r="E182" s="11">
        <v>1830</v>
      </c>
      <c r="F182" s="11">
        <v>2080</v>
      </c>
      <c r="G182" s="11">
        <v>2319</v>
      </c>
      <c r="H182" s="11">
        <v>2551</v>
      </c>
      <c r="I182" s="11">
        <v>2775</v>
      </c>
    </row>
    <row r="183" spans="1:9" x14ac:dyDescent="0.3">
      <c r="A183" s="12">
        <v>11401</v>
      </c>
      <c r="B183" s="12" t="s">
        <v>3</v>
      </c>
      <c r="C183" s="13">
        <v>11500</v>
      </c>
      <c r="D183" s="11">
        <v>1123</v>
      </c>
      <c r="E183" s="11">
        <v>1841</v>
      </c>
      <c r="F183" s="11">
        <v>2091</v>
      </c>
      <c r="G183" s="11">
        <v>2332</v>
      </c>
      <c r="H183" s="11">
        <v>2565</v>
      </c>
      <c r="I183" s="11">
        <v>2791</v>
      </c>
    </row>
    <row r="184" spans="1:9" x14ac:dyDescent="0.3">
      <c r="A184" s="12">
        <v>11501</v>
      </c>
      <c r="B184" s="12" t="s">
        <v>3</v>
      </c>
      <c r="C184" s="13">
        <v>11600</v>
      </c>
      <c r="D184" s="11">
        <v>1129</v>
      </c>
      <c r="E184" s="11">
        <v>1851</v>
      </c>
      <c r="F184" s="11">
        <v>2103</v>
      </c>
      <c r="G184" s="11">
        <v>2345</v>
      </c>
      <c r="H184" s="11">
        <v>2579</v>
      </c>
      <c r="I184" s="11">
        <v>2806</v>
      </c>
    </row>
    <row r="185" spans="1:9" x14ac:dyDescent="0.3">
      <c r="A185" s="12">
        <v>11601</v>
      </c>
      <c r="B185" s="12" t="s">
        <v>3</v>
      </c>
      <c r="C185" s="13">
        <v>11700</v>
      </c>
      <c r="D185" s="11">
        <v>1136</v>
      </c>
      <c r="E185" s="11">
        <v>1862</v>
      </c>
      <c r="F185" s="11">
        <v>2115</v>
      </c>
      <c r="G185" s="11">
        <v>2358</v>
      </c>
      <c r="H185" s="11">
        <v>2594</v>
      </c>
      <c r="I185" s="11">
        <v>2822</v>
      </c>
    </row>
    <row r="186" spans="1:9" x14ac:dyDescent="0.3">
      <c r="A186" s="12">
        <v>11701</v>
      </c>
      <c r="B186" s="12" t="s">
        <v>3</v>
      </c>
      <c r="C186" s="13">
        <v>11800</v>
      </c>
      <c r="D186" s="11">
        <v>1143</v>
      </c>
      <c r="E186" s="11">
        <v>1872</v>
      </c>
      <c r="F186" s="11">
        <v>2126</v>
      </c>
      <c r="G186" s="11">
        <v>2371</v>
      </c>
      <c r="H186" s="11">
        <v>2608</v>
      </c>
      <c r="I186" s="11">
        <v>2838</v>
      </c>
    </row>
    <row r="187" spans="1:9" x14ac:dyDescent="0.3">
      <c r="A187" s="12">
        <v>11801</v>
      </c>
      <c r="B187" s="12" t="s">
        <v>3</v>
      </c>
      <c r="C187" s="13">
        <v>11900</v>
      </c>
      <c r="D187" s="11">
        <v>1150</v>
      </c>
      <c r="E187" s="11">
        <v>1882</v>
      </c>
      <c r="F187" s="11">
        <v>2138</v>
      </c>
      <c r="G187" s="11">
        <v>2383</v>
      </c>
      <c r="H187" s="11">
        <v>2622</v>
      </c>
      <c r="I187" s="11">
        <v>2852</v>
      </c>
    </row>
    <row r="188" spans="1:9" x14ac:dyDescent="0.3">
      <c r="A188" s="12">
        <v>11901</v>
      </c>
      <c r="B188" s="12" t="s">
        <v>3</v>
      </c>
      <c r="C188" s="13">
        <v>12000</v>
      </c>
      <c r="D188" s="11">
        <v>1157</v>
      </c>
      <c r="E188" s="11">
        <v>1892</v>
      </c>
      <c r="F188" s="11">
        <v>2148</v>
      </c>
      <c r="G188" s="11">
        <v>2395</v>
      </c>
      <c r="H188" s="11">
        <v>2635</v>
      </c>
      <c r="I188" s="11">
        <v>2867</v>
      </c>
    </row>
    <row r="189" spans="1:9" x14ac:dyDescent="0.3">
      <c r="A189" s="12">
        <v>12001</v>
      </c>
      <c r="B189" s="12" t="s">
        <v>3</v>
      </c>
      <c r="C189" s="13">
        <v>12100</v>
      </c>
      <c r="D189" s="11">
        <v>1164</v>
      </c>
      <c r="E189" s="11">
        <v>1901</v>
      </c>
      <c r="F189" s="11">
        <v>2159</v>
      </c>
      <c r="G189" s="11">
        <v>2407</v>
      </c>
      <c r="H189" s="11">
        <v>2648</v>
      </c>
      <c r="I189" s="11">
        <v>2881</v>
      </c>
    </row>
    <row r="190" spans="1:9" x14ac:dyDescent="0.3">
      <c r="A190" s="12">
        <v>12101</v>
      </c>
      <c r="B190" s="12" t="s">
        <v>3</v>
      </c>
      <c r="C190" s="13">
        <v>12200</v>
      </c>
      <c r="D190" s="11">
        <v>1171</v>
      </c>
      <c r="E190" s="11">
        <v>1910</v>
      </c>
      <c r="F190" s="11">
        <v>2170</v>
      </c>
      <c r="G190" s="11">
        <v>2419</v>
      </c>
      <c r="H190" s="11">
        <v>2661</v>
      </c>
      <c r="I190" s="11">
        <v>2895</v>
      </c>
    </row>
    <row r="191" spans="1:9" x14ac:dyDescent="0.3">
      <c r="A191" s="12">
        <v>12201</v>
      </c>
      <c r="B191" s="12" t="s">
        <v>3</v>
      </c>
      <c r="C191" s="13">
        <v>12300</v>
      </c>
      <c r="D191" s="11">
        <v>1178</v>
      </c>
      <c r="E191" s="11">
        <v>1919</v>
      </c>
      <c r="F191" s="11">
        <v>2180</v>
      </c>
      <c r="G191" s="11">
        <v>2431</v>
      </c>
      <c r="H191" s="11">
        <v>2674</v>
      </c>
      <c r="I191" s="11">
        <v>2910</v>
      </c>
    </row>
    <row r="192" spans="1:9" x14ac:dyDescent="0.3">
      <c r="A192" s="12">
        <v>12301</v>
      </c>
      <c r="B192" s="12" t="s">
        <v>3</v>
      </c>
      <c r="C192" s="13">
        <v>12400</v>
      </c>
      <c r="D192" s="11">
        <v>1185</v>
      </c>
      <c r="E192" s="11">
        <v>1929</v>
      </c>
      <c r="F192" s="11">
        <v>2191</v>
      </c>
      <c r="G192" s="11">
        <v>2443</v>
      </c>
      <c r="H192" s="11">
        <v>2687</v>
      </c>
      <c r="I192" s="11">
        <v>2924</v>
      </c>
    </row>
    <row r="193" spans="1:9" x14ac:dyDescent="0.3">
      <c r="A193" s="12">
        <v>12401</v>
      </c>
      <c r="B193" s="12" t="s">
        <v>3</v>
      </c>
      <c r="C193" s="13">
        <v>12500</v>
      </c>
      <c r="D193" s="11">
        <v>1192</v>
      </c>
      <c r="E193" s="11">
        <v>1938</v>
      </c>
      <c r="F193" s="11">
        <v>2202</v>
      </c>
      <c r="G193" s="11">
        <v>2455</v>
      </c>
      <c r="H193" s="11">
        <v>2700</v>
      </c>
      <c r="I193" s="11">
        <v>2938</v>
      </c>
    </row>
    <row r="194" spans="1:9" x14ac:dyDescent="0.3">
      <c r="A194" s="12">
        <v>12501</v>
      </c>
      <c r="B194" s="12" t="s">
        <v>3</v>
      </c>
      <c r="C194" s="13">
        <v>12600</v>
      </c>
      <c r="D194" s="11">
        <v>1199</v>
      </c>
      <c r="E194" s="11">
        <v>1947</v>
      </c>
      <c r="F194" s="11">
        <v>2212</v>
      </c>
      <c r="G194" s="11">
        <v>2467</v>
      </c>
      <c r="H194" s="11">
        <v>2714</v>
      </c>
      <c r="I194" s="11">
        <v>2952</v>
      </c>
    </row>
    <row r="195" spans="1:9" x14ac:dyDescent="0.3">
      <c r="A195" s="12">
        <v>12601</v>
      </c>
      <c r="B195" s="12" t="s">
        <v>3</v>
      </c>
      <c r="C195" s="13">
        <v>12700</v>
      </c>
      <c r="D195" s="11">
        <v>1206</v>
      </c>
      <c r="E195" s="11">
        <v>1956</v>
      </c>
      <c r="F195" s="11">
        <v>2223</v>
      </c>
      <c r="G195" s="11">
        <v>2479</v>
      </c>
      <c r="H195" s="11">
        <v>2727</v>
      </c>
      <c r="I195" s="11">
        <v>2967</v>
      </c>
    </row>
    <row r="196" spans="1:9" x14ac:dyDescent="0.3">
      <c r="A196" s="12">
        <v>12701</v>
      </c>
      <c r="B196" s="12" t="s">
        <v>3</v>
      </c>
      <c r="C196" s="13">
        <v>12800</v>
      </c>
      <c r="D196" s="11">
        <v>1213</v>
      </c>
      <c r="E196" s="11">
        <v>1966</v>
      </c>
      <c r="F196" s="11">
        <v>2234</v>
      </c>
      <c r="G196" s="11">
        <v>2491</v>
      </c>
      <c r="H196" s="11">
        <v>2740</v>
      </c>
      <c r="I196" s="11">
        <v>2981</v>
      </c>
    </row>
    <row r="197" spans="1:9" x14ac:dyDescent="0.3">
      <c r="A197" s="12">
        <v>12801</v>
      </c>
      <c r="B197" s="12" t="s">
        <v>3</v>
      </c>
      <c r="C197" s="13">
        <v>12900</v>
      </c>
      <c r="D197" s="11">
        <v>1220</v>
      </c>
      <c r="E197" s="11">
        <v>1975</v>
      </c>
      <c r="F197" s="11">
        <v>2245</v>
      </c>
      <c r="G197" s="11">
        <v>2503</v>
      </c>
      <c r="H197" s="11">
        <v>2753</v>
      </c>
      <c r="I197" s="11">
        <v>2995</v>
      </c>
    </row>
    <row r="198" spans="1:9" x14ac:dyDescent="0.3">
      <c r="A198" s="12">
        <v>12901</v>
      </c>
      <c r="B198" s="12" t="s">
        <v>3</v>
      </c>
      <c r="C198" s="13">
        <v>13000</v>
      </c>
      <c r="D198" s="11">
        <v>1227</v>
      </c>
      <c r="E198" s="11">
        <v>1984</v>
      </c>
      <c r="F198" s="11">
        <v>2255</v>
      </c>
      <c r="G198" s="11">
        <v>2514</v>
      </c>
      <c r="H198" s="11">
        <v>2766</v>
      </c>
      <c r="I198" s="11">
        <v>3009</v>
      </c>
    </row>
    <row r="199" spans="1:9" x14ac:dyDescent="0.3">
      <c r="A199" s="12">
        <v>13001</v>
      </c>
      <c r="B199" s="12" t="s">
        <v>3</v>
      </c>
      <c r="C199" s="13">
        <v>13100</v>
      </c>
      <c r="D199" s="11">
        <v>1233</v>
      </c>
      <c r="E199" s="11">
        <v>1993</v>
      </c>
      <c r="F199" s="11">
        <v>2265</v>
      </c>
      <c r="G199" s="11">
        <v>2525</v>
      </c>
      <c r="H199" s="11">
        <v>2778</v>
      </c>
      <c r="I199" s="11">
        <v>3022</v>
      </c>
    </row>
    <row r="200" spans="1:9" x14ac:dyDescent="0.3">
      <c r="A200" s="12">
        <v>13101</v>
      </c>
      <c r="B200" s="12" t="s">
        <v>3</v>
      </c>
      <c r="C200" s="13">
        <v>13200</v>
      </c>
      <c r="D200" s="11">
        <v>1239</v>
      </c>
      <c r="E200" s="11">
        <v>2001</v>
      </c>
      <c r="F200" s="11">
        <v>2275</v>
      </c>
      <c r="G200" s="11">
        <v>2536</v>
      </c>
      <c r="H200" s="11">
        <v>2790</v>
      </c>
      <c r="I200" s="11">
        <v>3035</v>
      </c>
    </row>
    <row r="201" spans="1:9" x14ac:dyDescent="0.3">
      <c r="A201" s="12">
        <v>13201</v>
      </c>
      <c r="B201" s="12" t="s">
        <v>3</v>
      </c>
      <c r="C201" s="13">
        <v>13300</v>
      </c>
      <c r="D201" s="11">
        <v>1245</v>
      </c>
      <c r="E201" s="11">
        <v>2010</v>
      </c>
      <c r="F201" s="11">
        <v>2285</v>
      </c>
      <c r="G201" s="11">
        <v>2547</v>
      </c>
      <c r="H201" s="11">
        <v>2802</v>
      </c>
      <c r="I201" s="11">
        <v>3049</v>
      </c>
    </row>
    <row r="202" spans="1:9" x14ac:dyDescent="0.3">
      <c r="A202" s="12">
        <v>13301</v>
      </c>
      <c r="B202" s="12" t="s">
        <v>3</v>
      </c>
      <c r="C202" s="13">
        <v>13400</v>
      </c>
      <c r="D202" s="11">
        <v>1250</v>
      </c>
      <c r="E202" s="11">
        <v>2018</v>
      </c>
      <c r="F202" s="11">
        <v>2294</v>
      </c>
      <c r="G202" s="11">
        <v>2558</v>
      </c>
      <c r="H202" s="11">
        <v>2814</v>
      </c>
      <c r="I202" s="11">
        <v>3062</v>
      </c>
    </row>
    <row r="203" spans="1:9" x14ac:dyDescent="0.3">
      <c r="A203" s="12">
        <v>13401</v>
      </c>
      <c r="B203" s="12" t="s">
        <v>3</v>
      </c>
      <c r="C203" s="13">
        <v>13500</v>
      </c>
      <c r="D203" s="11">
        <v>1256</v>
      </c>
      <c r="E203" s="11">
        <v>2027</v>
      </c>
      <c r="F203" s="11">
        <v>2304</v>
      </c>
      <c r="G203" s="11">
        <v>2569</v>
      </c>
      <c r="H203" s="11">
        <v>2826</v>
      </c>
      <c r="I203" s="11">
        <v>3075</v>
      </c>
    </row>
    <row r="204" spans="1:9" x14ac:dyDescent="0.3">
      <c r="A204" s="12">
        <v>13501</v>
      </c>
      <c r="B204" s="12" t="s">
        <v>3</v>
      </c>
      <c r="C204" s="13">
        <v>13600</v>
      </c>
      <c r="D204" s="11">
        <v>1262</v>
      </c>
      <c r="E204" s="11">
        <v>2035</v>
      </c>
      <c r="F204" s="11">
        <v>2314</v>
      </c>
      <c r="G204" s="11">
        <v>2580</v>
      </c>
      <c r="H204" s="11">
        <v>2838</v>
      </c>
      <c r="I204" s="11">
        <v>3088</v>
      </c>
    </row>
    <row r="205" spans="1:9" x14ac:dyDescent="0.3">
      <c r="A205" s="12">
        <v>13601</v>
      </c>
      <c r="B205" s="12" t="s">
        <v>3</v>
      </c>
      <c r="C205" s="13">
        <v>13700</v>
      </c>
      <c r="D205" s="11">
        <v>1267</v>
      </c>
      <c r="E205" s="11">
        <v>2044</v>
      </c>
      <c r="F205" s="11">
        <v>2324</v>
      </c>
      <c r="G205" s="11">
        <v>2591</v>
      </c>
      <c r="H205" s="11">
        <v>2850</v>
      </c>
      <c r="I205" s="11">
        <v>3101</v>
      </c>
    </row>
    <row r="206" spans="1:9" x14ac:dyDescent="0.3">
      <c r="A206" s="12">
        <v>13701</v>
      </c>
      <c r="B206" s="12" t="s">
        <v>3</v>
      </c>
      <c r="C206" s="13">
        <v>13800</v>
      </c>
      <c r="D206" s="11">
        <v>1273</v>
      </c>
      <c r="E206" s="11">
        <v>2052</v>
      </c>
      <c r="F206" s="11">
        <v>2334</v>
      </c>
      <c r="G206" s="11">
        <v>2602</v>
      </c>
      <c r="H206" s="11">
        <v>2862</v>
      </c>
      <c r="I206" s="11">
        <v>3114</v>
      </c>
    </row>
    <row r="207" spans="1:9" x14ac:dyDescent="0.3">
      <c r="A207" s="12">
        <v>13801</v>
      </c>
      <c r="B207" s="12" t="s">
        <v>3</v>
      </c>
      <c r="C207" s="13">
        <v>13900</v>
      </c>
      <c r="D207" s="11">
        <v>1279</v>
      </c>
      <c r="E207" s="11">
        <v>2061</v>
      </c>
      <c r="F207" s="11">
        <v>2344</v>
      </c>
      <c r="G207" s="11">
        <v>2613</v>
      </c>
      <c r="H207" s="11">
        <v>2875</v>
      </c>
      <c r="I207" s="11">
        <v>3127</v>
      </c>
    </row>
    <row r="208" spans="1:9" x14ac:dyDescent="0.3">
      <c r="A208" s="12">
        <v>13901</v>
      </c>
      <c r="B208" s="12" t="s">
        <v>3</v>
      </c>
      <c r="C208" s="13">
        <v>14000</v>
      </c>
      <c r="D208" s="11">
        <v>1284</v>
      </c>
      <c r="E208" s="11">
        <v>2069</v>
      </c>
      <c r="F208" s="11">
        <v>2354</v>
      </c>
      <c r="G208" s="11">
        <v>2624</v>
      </c>
      <c r="H208" s="11">
        <v>2887</v>
      </c>
      <c r="I208" s="11">
        <v>3141</v>
      </c>
    </row>
    <row r="209" spans="1:9" x14ac:dyDescent="0.3">
      <c r="A209" s="12">
        <v>14001</v>
      </c>
      <c r="B209" s="12" t="s">
        <v>3</v>
      </c>
      <c r="C209" s="13">
        <v>14100</v>
      </c>
      <c r="D209" s="11">
        <v>1290</v>
      </c>
      <c r="E209" s="11">
        <v>2078</v>
      </c>
      <c r="F209" s="11">
        <v>2363</v>
      </c>
      <c r="G209" s="11">
        <v>2635</v>
      </c>
      <c r="H209" s="11">
        <v>2899</v>
      </c>
      <c r="I209" s="11">
        <v>3154</v>
      </c>
    </row>
    <row r="210" spans="1:9" x14ac:dyDescent="0.3">
      <c r="A210" s="12">
        <v>14101</v>
      </c>
      <c r="B210" s="12" t="s">
        <v>3</v>
      </c>
      <c r="C210" s="13">
        <v>14200</v>
      </c>
      <c r="D210" s="11">
        <v>1296</v>
      </c>
      <c r="E210" s="11">
        <v>2087</v>
      </c>
      <c r="F210" s="11">
        <v>2373</v>
      </c>
      <c r="G210" s="11">
        <v>2646</v>
      </c>
      <c r="H210" s="11">
        <v>2911</v>
      </c>
      <c r="I210" s="11">
        <v>3167</v>
      </c>
    </row>
    <row r="211" spans="1:9" x14ac:dyDescent="0.3">
      <c r="A211" s="12">
        <v>14201</v>
      </c>
      <c r="B211" s="12" t="s">
        <v>3</v>
      </c>
      <c r="C211" s="13">
        <v>14300</v>
      </c>
      <c r="D211" s="11">
        <v>1301</v>
      </c>
      <c r="E211" s="11">
        <v>2095</v>
      </c>
      <c r="F211" s="11">
        <v>2383</v>
      </c>
      <c r="G211" s="11">
        <v>2657</v>
      </c>
      <c r="H211" s="11">
        <v>2923</v>
      </c>
      <c r="I211" s="11">
        <v>3180</v>
      </c>
    </row>
    <row r="212" spans="1:9" x14ac:dyDescent="0.3">
      <c r="A212" s="12">
        <v>14301</v>
      </c>
      <c r="B212" s="12" t="s">
        <v>3</v>
      </c>
      <c r="C212" s="13">
        <v>14400</v>
      </c>
      <c r="D212" s="11">
        <v>1306</v>
      </c>
      <c r="E212" s="11">
        <v>2104</v>
      </c>
      <c r="F212" s="11">
        <v>2393</v>
      </c>
      <c r="G212" s="11">
        <v>2668</v>
      </c>
      <c r="H212" s="11">
        <v>2935</v>
      </c>
      <c r="I212" s="11">
        <v>3193</v>
      </c>
    </row>
    <row r="213" spans="1:9" x14ac:dyDescent="0.3">
      <c r="A213" s="12">
        <v>14401</v>
      </c>
      <c r="B213" s="12" t="s">
        <v>3</v>
      </c>
      <c r="C213" s="13">
        <v>14500</v>
      </c>
      <c r="D213" s="11">
        <v>1312</v>
      </c>
      <c r="E213" s="11">
        <v>2112</v>
      </c>
      <c r="F213" s="11">
        <v>2403</v>
      </c>
      <c r="G213" s="11">
        <v>2679</v>
      </c>
      <c r="H213" s="11">
        <v>2947</v>
      </c>
      <c r="I213" s="11">
        <v>3206</v>
      </c>
    </row>
    <row r="214" spans="1:9" x14ac:dyDescent="0.3">
      <c r="A214" s="12">
        <v>14501</v>
      </c>
      <c r="B214" s="12" t="s">
        <v>3</v>
      </c>
      <c r="C214" s="13">
        <v>14600</v>
      </c>
      <c r="D214" s="11">
        <v>1317</v>
      </c>
      <c r="E214" s="11">
        <v>2121</v>
      </c>
      <c r="F214" s="11">
        <v>2413</v>
      </c>
      <c r="G214" s="11">
        <v>2690</v>
      </c>
      <c r="H214" s="11">
        <v>2959</v>
      </c>
      <c r="I214" s="11">
        <v>3220</v>
      </c>
    </row>
    <row r="215" spans="1:9" x14ac:dyDescent="0.3">
      <c r="A215" s="12">
        <v>14601</v>
      </c>
      <c r="B215" s="12" t="s">
        <v>3</v>
      </c>
      <c r="C215" s="13">
        <v>14700</v>
      </c>
      <c r="D215" s="11">
        <v>1323</v>
      </c>
      <c r="E215" s="11">
        <v>2129</v>
      </c>
      <c r="F215" s="11">
        <v>2423</v>
      </c>
      <c r="G215" s="11">
        <v>2701</v>
      </c>
      <c r="H215" s="11">
        <v>2971</v>
      </c>
      <c r="I215" s="11">
        <v>3233</v>
      </c>
    </row>
    <row r="216" spans="1:9" x14ac:dyDescent="0.3">
      <c r="A216" s="12">
        <v>14701</v>
      </c>
      <c r="B216" s="12" t="s">
        <v>3</v>
      </c>
      <c r="C216" s="13">
        <v>14800</v>
      </c>
      <c r="D216" s="11">
        <v>1329</v>
      </c>
      <c r="E216" s="11">
        <v>2138</v>
      </c>
      <c r="F216" s="11">
        <v>2432</v>
      </c>
      <c r="G216" s="11">
        <v>2712</v>
      </c>
      <c r="H216" s="11">
        <v>2983</v>
      </c>
      <c r="I216" s="11">
        <v>3246</v>
      </c>
    </row>
    <row r="217" spans="1:9" x14ac:dyDescent="0.3">
      <c r="A217" s="12">
        <v>14801</v>
      </c>
      <c r="B217" s="12" t="s">
        <v>3</v>
      </c>
      <c r="C217" s="13">
        <v>14900</v>
      </c>
      <c r="D217" s="11">
        <v>1334</v>
      </c>
      <c r="E217" s="11">
        <v>2146</v>
      </c>
      <c r="F217" s="11">
        <v>2442</v>
      </c>
      <c r="G217" s="11">
        <v>2723</v>
      </c>
      <c r="H217" s="11">
        <v>2995</v>
      </c>
      <c r="I217" s="11">
        <v>3259</v>
      </c>
    </row>
    <row r="218" spans="1:9" x14ac:dyDescent="0.3">
      <c r="A218" s="12">
        <v>14901</v>
      </c>
      <c r="B218" s="12" t="s">
        <v>3</v>
      </c>
      <c r="C218" s="13">
        <v>15000</v>
      </c>
      <c r="D218" s="11">
        <v>1340</v>
      </c>
      <c r="E218" s="11">
        <v>2155</v>
      </c>
      <c r="F218" s="11">
        <v>2452</v>
      </c>
      <c r="G218" s="11">
        <v>2734</v>
      </c>
      <c r="H218" s="11">
        <v>3008</v>
      </c>
      <c r="I218" s="11">
        <v>3272</v>
      </c>
    </row>
    <row r="219" spans="1:9" x14ac:dyDescent="0.3">
      <c r="A219" s="12">
        <v>15001</v>
      </c>
      <c r="B219" s="12" t="s">
        <v>3</v>
      </c>
      <c r="C219" s="13">
        <v>15100</v>
      </c>
      <c r="D219" s="11">
        <v>1345</v>
      </c>
      <c r="E219" s="11">
        <v>2163</v>
      </c>
      <c r="F219" s="11">
        <v>2461</v>
      </c>
      <c r="G219" s="11">
        <v>2744</v>
      </c>
      <c r="H219" s="11">
        <v>3018</v>
      </c>
      <c r="I219" s="11">
        <v>3284</v>
      </c>
    </row>
    <row r="220" spans="1:9" x14ac:dyDescent="0.3">
      <c r="A220" s="12">
        <v>15101</v>
      </c>
      <c r="B220" s="12" t="s">
        <v>3</v>
      </c>
      <c r="C220" s="13">
        <v>15200</v>
      </c>
      <c r="D220" s="11">
        <v>1351</v>
      </c>
      <c r="E220" s="11">
        <v>2170</v>
      </c>
      <c r="F220" s="11">
        <v>2469</v>
      </c>
      <c r="G220" s="11">
        <v>2752</v>
      </c>
      <c r="H220" s="11">
        <v>3028</v>
      </c>
      <c r="I220" s="11">
        <v>3294</v>
      </c>
    </row>
    <row r="221" spans="1:9" x14ac:dyDescent="0.3">
      <c r="A221" s="12">
        <v>15201</v>
      </c>
      <c r="B221" s="12" t="s">
        <v>3</v>
      </c>
      <c r="C221" s="13">
        <v>15300</v>
      </c>
      <c r="D221" s="11">
        <v>1357</v>
      </c>
      <c r="E221" s="11">
        <v>2177</v>
      </c>
      <c r="F221" s="11">
        <v>2476</v>
      </c>
      <c r="G221" s="11">
        <v>2761</v>
      </c>
      <c r="H221" s="11">
        <v>3037</v>
      </c>
      <c r="I221" s="11">
        <v>3304</v>
      </c>
    </row>
    <row r="222" spans="1:9" x14ac:dyDescent="0.3">
      <c r="A222" s="12">
        <v>15301</v>
      </c>
      <c r="B222" s="12" t="s">
        <v>3</v>
      </c>
      <c r="C222" s="13">
        <v>15400</v>
      </c>
      <c r="D222" s="11">
        <v>1362</v>
      </c>
      <c r="E222" s="11">
        <v>2184</v>
      </c>
      <c r="F222" s="11">
        <v>2484</v>
      </c>
      <c r="G222" s="11">
        <v>2769</v>
      </c>
      <c r="H222" s="11">
        <v>3046</v>
      </c>
      <c r="I222" s="11">
        <v>3314</v>
      </c>
    </row>
    <row r="223" spans="1:9" x14ac:dyDescent="0.3">
      <c r="A223" s="12">
        <v>15401</v>
      </c>
      <c r="B223" s="12" t="s">
        <v>3</v>
      </c>
      <c r="C223" s="13">
        <v>15500</v>
      </c>
      <c r="D223" s="11">
        <v>1368</v>
      </c>
      <c r="E223" s="11">
        <v>2191</v>
      </c>
      <c r="F223" s="11">
        <v>2491</v>
      </c>
      <c r="G223" s="11">
        <v>2778</v>
      </c>
      <c r="H223" s="11">
        <v>3056</v>
      </c>
      <c r="I223" s="11">
        <v>3325</v>
      </c>
    </row>
    <row r="224" spans="1:9" x14ac:dyDescent="0.3">
      <c r="A224" s="12">
        <v>15501</v>
      </c>
      <c r="B224" s="12" t="s">
        <v>3</v>
      </c>
      <c r="C224" s="13">
        <v>15600</v>
      </c>
      <c r="D224" s="11">
        <v>1373</v>
      </c>
      <c r="E224" s="11">
        <v>2198</v>
      </c>
      <c r="F224" s="11">
        <v>2499</v>
      </c>
      <c r="G224" s="11">
        <v>2786</v>
      </c>
      <c r="H224" s="11">
        <v>3065</v>
      </c>
      <c r="I224" s="11">
        <v>3335</v>
      </c>
    </row>
    <row r="225" spans="1:9" x14ac:dyDescent="0.3">
      <c r="A225" s="12">
        <v>15601</v>
      </c>
      <c r="B225" s="12" t="s">
        <v>3</v>
      </c>
      <c r="C225" s="13">
        <v>15700</v>
      </c>
      <c r="D225" s="11">
        <v>1379</v>
      </c>
      <c r="E225" s="11">
        <v>2205</v>
      </c>
      <c r="F225" s="11">
        <v>2507</v>
      </c>
      <c r="G225" s="11">
        <v>2795</v>
      </c>
      <c r="H225" s="11">
        <v>3074</v>
      </c>
      <c r="I225" s="11">
        <v>3345</v>
      </c>
    </row>
    <row r="226" spans="1:9" x14ac:dyDescent="0.3">
      <c r="A226" s="12">
        <v>15701</v>
      </c>
      <c r="B226" s="12" t="s">
        <v>3</v>
      </c>
      <c r="C226" s="13">
        <v>15800</v>
      </c>
      <c r="D226" s="11">
        <v>1384</v>
      </c>
      <c r="E226" s="11">
        <v>2211</v>
      </c>
      <c r="F226" s="11">
        <v>2514</v>
      </c>
      <c r="G226" s="11">
        <v>2803</v>
      </c>
      <c r="H226" s="11">
        <v>3084</v>
      </c>
      <c r="I226" s="11">
        <v>3355</v>
      </c>
    </row>
    <row r="227" spans="1:9" x14ac:dyDescent="0.3">
      <c r="A227" s="12">
        <v>15801</v>
      </c>
      <c r="B227" s="12" t="s">
        <v>3</v>
      </c>
      <c r="C227" s="13">
        <v>15900</v>
      </c>
      <c r="D227" s="11">
        <v>1390</v>
      </c>
      <c r="E227" s="11">
        <v>2218</v>
      </c>
      <c r="F227" s="11">
        <v>2522</v>
      </c>
      <c r="G227" s="11">
        <v>2812</v>
      </c>
      <c r="H227" s="11">
        <v>3093</v>
      </c>
      <c r="I227" s="11">
        <v>3365</v>
      </c>
    </row>
    <row r="228" spans="1:9" x14ac:dyDescent="0.3">
      <c r="A228" s="12">
        <v>15901</v>
      </c>
      <c r="B228" s="12" t="s">
        <v>3</v>
      </c>
      <c r="C228" s="13">
        <v>16000</v>
      </c>
      <c r="D228" s="11">
        <v>1395</v>
      </c>
      <c r="E228" s="11">
        <v>2225</v>
      </c>
      <c r="F228" s="11">
        <v>2529</v>
      </c>
      <c r="G228" s="11">
        <v>2820</v>
      </c>
      <c r="H228" s="11">
        <v>3102</v>
      </c>
      <c r="I228" s="11">
        <v>3375</v>
      </c>
    </row>
    <row r="229" spans="1:9" x14ac:dyDescent="0.3">
      <c r="A229" s="12">
        <v>16001</v>
      </c>
      <c r="B229" s="12" t="s">
        <v>3</v>
      </c>
      <c r="C229" s="13">
        <v>16100</v>
      </c>
      <c r="D229" s="11">
        <v>1401</v>
      </c>
      <c r="E229" s="11">
        <v>2232</v>
      </c>
      <c r="F229" s="11">
        <v>2537</v>
      </c>
      <c r="G229" s="11">
        <v>2829</v>
      </c>
      <c r="H229" s="11">
        <v>3112</v>
      </c>
      <c r="I229" s="11">
        <v>3385</v>
      </c>
    </row>
    <row r="230" spans="1:9" x14ac:dyDescent="0.3">
      <c r="A230" s="12">
        <v>16101</v>
      </c>
      <c r="B230" s="12" t="s">
        <v>3</v>
      </c>
      <c r="C230" s="13">
        <v>16200</v>
      </c>
      <c r="D230" s="11">
        <v>1407</v>
      </c>
      <c r="E230" s="11">
        <v>2239</v>
      </c>
      <c r="F230" s="11">
        <v>2545</v>
      </c>
      <c r="G230" s="11">
        <v>2837</v>
      </c>
      <c r="H230" s="11">
        <v>3121</v>
      </c>
      <c r="I230" s="11">
        <v>3396</v>
      </c>
    </row>
    <row r="231" spans="1:9" x14ac:dyDescent="0.3">
      <c r="A231" s="12">
        <v>16201</v>
      </c>
      <c r="B231" s="12" t="s">
        <v>3</v>
      </c>
      <c r="C231" s="13">
        <v>16300</v>
      </c>
      <c r="D231" s="11">
        <v>1412</v>
      </c>
      <c r="E231" s="11">
        <v>2246</v>
      </c>
      <c r="F231" s="11">
        <v>2552</v>
      </c>
      <c r="G231" s="11">
        <v>2846</v>
      </c>
      <c r="H231" s="11">
        <v>3130</v>
      </c>
      <c r="I231" s="11">
        <v>3406</v>
      </c>
    </row>
    <row r="232" spans="1:9" x14ac:dyDescent="0.3">
      <c r="A232" s="12">
        <v>16301</v>
      </c>
      <c r="B232" s="12" t="s">
        <v>3</v>
      </c>
      <c r="C232" s="13">
        <v>16400</v>
      </c>
      <c r="D232" s="11">
        <v>1418</v>
      </c>
      <c r="E232" s="11">
        <v>2253</v>
      </c>
      <c r="F232" s="11">
        <v>2560</v>
      </c>
      <c r="G232" s="11">
        <v>2854</v>
      </c>
      <c r="H232" s="11">
        <v>3140</v>
      </c>
      <c r="I232" s="11">
        <v>3416</v>
      </c>
    </row>
    <row r="233" spans="1:9" x14ac:dyDescent="0.3">
      <c r="A233" s="12">
        <v>16401</v>
      </c>
      <c r="B233" s="12" t="s">
        <v>3</v>
      </c>
      <c r="C233" s="13">
        <v>16500</v>
      </c>
      <c r="D233" s="11">
        <v>1423</v>
      </c>
      <c r="E233" s="11">
        <v>2260</v>
      </c>
      <c r="F233" s="11">
        <v>2567</v>
      </c>
      <c r="G233" s="11">
        <v>2863</v>
      </c>
      <c r="H233" s="11">
        <v>3149</v>
      </c>
      <c r="I233" s="11">
        <v>3426</v>
      </c>
    </row>
    <row r="234" spans="1:9" x14ac:dyDescent="0.3">
      <c r="A234" s="12">
        <v>16501</v>
      </c>
      <c r="B234" s="12" t="s">
        <v>3</v>
      </c>
      <c r="C234" s="13">
        <v>16600</v>
      </c>
      <c r="D234" s="11">
        <v>1429</v>
      </c>
      <c r="E234" s="11">
        <v>2267</v>
      </c>
      <c r="F234" s="11">
        <v>2575</v>
      </c>
      <c r="G234" s="11">
        <v>2871</v>
      </c>
      <c r="H234" s="11">
        <v>3158</v>
      </c>
      <c r="I234" s="11">
        <v>3436</v>
      </c>
    </row>
    <row r="235" spans="1:9" x14ac:dyDescent="0.3">
      <c r="A235" s="12">
        <v>16601</v>
      </c>
      <c r="B235" s="12" t="s">
        <v>3</v>
      </c>
      <c r="C235" s="13">
        <v>16700</v>
      </c>
      <c r="D235" s="11">
        <v>1434</v>
      </c>
      <c r="E235" s="11">
        <v>2274</v>
      </c>
      <c r="F235" s="11">
        <v>2583</v>
      </c>
      <c r="G235" s="11">
        <v>2880</v>
      </c>
      <c r="H235" s="11">
        <v>3168</v>
      </c>
      <c r="I235" s="11">
        <v>3446</v>
      </c>
    </row>
    <row r="236" spans="1:9" x14ac:dyDescent="0.3">
      <c r="A236" s="12">
        <v>16701</v>
      </c>
      <c r="B236" s="12" t="s">
        <v>3</v>
      </c>
      <c r="C236" s="13">
        <v>16800</v>
      </c>
      <c r="D236" s="11">
        <v>1440</v>
      </c>
      <c r="E236" s="11">
        <v>2281</v>
      </c>
      <c r="F236" s="11">
        <v>2590</v>
      </c>
      <c r="G236" s="11">
        <v>2888</v>
      </c>
      <c r="H236" s="11">
        <v>3177</v>
      </c>
      <c r="I236" s="11">
        <v>3457</v>
      </c>
    </row>
    <row r="237" spans="1:9" x14ac:dyDescent="0.3">
      <c r="A237" s="12">
        <v>16801</v>
      </c>
      <c r="B237" s="12" t="s">
        <v>3</v>
      </c>
      <c r="C237" s="13">
        <v>16900</v>
      </c>
      <c r="D237" s="11">
        <v>1445</v>
      </c>
      <c r="E237" s="11">
        <v>2288</v>
      </c>
      <c r="F237" s="11">
        <v>2598</v>
      </c>
      <c r="G237" s="11">
        <v>2897</v>
      </c>
      <c r="H237" s="11">
        <v>3186</v>
      </c>
      <c r="I237" s="11">
        <v>3467</v>
      </c>
    </row>
    <row r="238" spans="1:9" x14ac:dyDescent="0.3">
      <c r="A238" s="12">
        <v>16901</v>
      </c>
      <c r="B238" s="12" t="s">
        <v>3</v>
      </c>
      <c r="C238" s="13">
        <v>17000</v>
      </c>
      <c r="D238" s="11">
        <v>1451</v>
      </c>
      <c r="E238" s="11">
        <v>2295</v>
      </c>
      <c r="F238" s="11">
        <v>2605</v>
      </c>
      <c r="G238" s="11">
        <v>2905</v>
      </c>
      <c r="H238" s="11">
        <v>3196</v>
      </c>
      <c r="I238" s="11">
        <v>3477</v>
      </c>
    </row>
    <row r="239" spans="1:9" x14ac:dyDescent="0.3">
      <c r="A239" s="12">
        <v>17001</v>
      </c>
      <c r="B239" s="12" t="s">
        <v>3</v>
      </c>
      <c r="C239" s="13">
        <v>17100</v>
      </c>
      <c r="D239" s="11">
        <v>1456</v>
      </c>
      <c r="E239" s="11">
        <v>2302</v>
      </c>
      <c r="F239" s="11">
        <v>2613</v>
      </c>
      <c r="G239" s="11">
        <v>2914</v>
      </c>
      <c r="H239" s="11">
        <v>3205</v>
      </c>
      <c r="I239" s="11">
        <v>3487</v>
      </c>
    </row>
    <row r="240" spans="1:9" x14ac:dyDescent="0.3">
      <c r="A240" s="12">
        <v>17101</v>
      </c>
      <c r="B240" s="12" t="s">
        <v>3</v>
      </c>
      <c r="C240" s="13">
        <v>17200</v>
      </c>
      <c r="D240" s="11">
        <v>1462</v>
      </c>
      <c r="E240" s="11">
        <v>2309</v>
      </c>
      <c r="F240" s="11">
        <v>2621</v>
      </c>
      <c r="G240" s="11">
        <v>2922</v>
      </c>
      <c r="H240" s="11">
        <v>3214</v>
      </c>
      <c r="I240" s="11">
        <v>3497</v>
      </c>
    </row>
    <row r="241" spans="1:9" x14ac:dyDescent="0.3">
      <c r="A241" s="12">
        <v>17201</v>
      </c>
      <c r="B241" s="12" t="s">
        <v>3</v>
      </c>
      <c r="C241" s="13">
        <v>17300</v>
      </c>
      <c r="D241" s="11">
        <v>1467</v>
      </c>
      <c r="E241" s="11">
        <v>2316</v>
      </c>
      <c r="F241" s="11">
        <v>2628</v>
      </c>
      <c r="G241" s="11">
        <v>2931</v>
      </c>
      <c r="H241" s="11">
        <v>3224</v>
      </c>
      <c r="I241" s="11">
        <v>3507</v>
      </c>
    </row>
    <row r="242" spans="1:9" x14ac:dyDescent="0.3">
      <c r="A242" s="12">
        <v>17301</v>
      </c>
      <c r="B242" s="12" t="s">
        <v>3</v>
      </c>
      <c r="C242" s="13">
        <v>17400</v>
      </c>
      <c r="D242" s="11">
        <v>1473</v>
      </c>
      <c r="E242" s="11">
        <v>2323</v>
      </c>
      <c r="F242" s="11">
        <v>2636</v>
      </c>
      <c r="G242" s="11">
        <v>2939</v>
      </c>
      <c r="H242" s="11">
        <v>3233</v>
      </c>
      <c r="I242" s="11">
        <v>3517</v>
      </c>
    </row>
    <row r="243" spans="1:9" x14ac:dyDescent="0.3">
      <c r="A243" s="12">
        <v>17401</v>
      </c>
      <c r="B243" s="12" t="s">
        <v>3</v>
      </c>
      <c r="C243" s="13">
        <v>17500</v>
      </c>
      <c r="D243" s="11">
        <v>1478</v>
      </c>
      <c r="E243" s="11">
        <v>2330</v>
      </c>
      <c r="F243" s="11">
        <v>2643</v>
      </c>
      <c r="G243" s="11">
        <v>2947</v>
      </c>
      <c r="H243" s="11">
        <v>3242</v>
      </c>
      <c r="I243" s="11">
        <v>3528</v>
      </c>
    </row>
    <row r="244" spans="1:9" x14ac:dyDescent="0.3">
      <c r="A244" s="12">
        <v>17501</v>
      </c>
      <c r="B244" s="12" t="s">
        <v>3</v>
      </c>
      <c r="C244" s="13">
        <v>17600</v>
      </c>
      <c r="D244" s="11">
        <v>1483</v>
      </c>
      <c r="E244" s="11">
        <v>2337</v>
      </c>
      <c r="F244" s="11">
        <v>2651</v>
      </c>
      <c r="G244" s="11">
        <v>2956</v>
      </c>
      <c r="H244" s="11">
        <v>3252</v>
      </c>
      <c r="I244" s="11">
        <v>3538</v>
      </c>
    </row>
    <row r="245" spans="1:9" x14ac:dyDescent="0.3">
      <c r="A245" s="12">
        <v>17601</v>
      </c>
      <c r="B245" s="12" t="s">
        <v>3</v>
      </c>
      <c r="C245" s="13">
        <v>17700</v>
      </c>
      <c r="D245" s="11">
        <v>1489</v>
      </c>
      <c r="E245" s="11">
        <v>2344</v>
      </c>
      <c r="F245" s="11">
        <v>2659</v>
      </c>
      <c r="G245" s="11">
        <v>2964</v>
      </c>
      <c r="H245" s="11">
        <v>3261</v>
      </c>
      <c r="I245" s="11">
        <v>3548</v>
      </c>
    </row>
    <row r="246" spans="1:9" x14ac:dyDescent="0.3">
      <c r="A246" s="12">
        <v>17701</v>
      </c>
      <c r="B246" s="12" t="s">
        <v>3</v>
      </c>
      <c r="C246" s="13">
        <v>17800</v>
      </c>
      <c r="D246" s="11">
        <v>1494</v>
      </c>
      <c r="E246" s="11">
        <v>2351</v>
      </c>
      <c r="F246" s="11">
        <v>2666</v>
      </c>
      <c r="G246" s="11">
        <v>2973</v>
      </c>
      <c r="H246" s="11">
        <v>3270</v>
      </c>
      <c r="I246" s="11">
        <v>3558</v>
      </c>
    </row>
    <row r="247" spans="1:9" x14ac:dyDescent="0.3">
      <c r="A247" s="12">
        <v>17801</v>
      </c>
      <c r="B247" s="12" t="s">
        <v>3</v>
      </c>
      <c r="C247" s="13">
        <v>17900</v>
      </c>
      <c r="D247" s="11">
        <v>1499</v>
      </c>
      <c r="E247" s="11">
        <v>2358</v>
      </c>
      <c r="F247" s="11">
        <v>2674</v>
      </c>
      <c r="G247" s="11">
        <v>2981</v>
      </c>
      <c r="H247" s="11">
        <v>3280</v>
      </c>
      <c r="I247" s="11">
        <v>3568</v>
      </c>
    </row>
    <row r="248" spans="1:9" x14ac:dyDescent="0.3">
      <c r="A248" s="12">
        <v>17901</v>
      </c>
      <c r="B248" s="12" t="s">
        <v>3</v>
      </c>
      <c r="C248" s="13">
        <v>18000</v>
      </c>
      <c r="D248" s="11">
        <v>1505</v>
      </c>
      <c r="E248" s="11">
        <v>2365</v>
      </c>
      <c r="F248" s="11">
        <v>2682</v>
      </c>
      <c r="G248" s="11">
        <v>2990</v>
      </c>
      <c r="H248" s="11">
        <v>3289</v>
      </c>
      <c r="I248" s="11">
        <v>3578</v>
      </c>
    </row>
    <row r="249" spans="1:9" x14ac:dyDescent="0.3">
      <c r="A249" s="12">
        <v>18001</v>
      </c>
      <c r="B249" s="12" t="s">
        <v>3</v>
      </c>
      <c r="C249" s="13">
        <v>18100</v>
      </c>
      <c r="D249" s="11">
        <v>1510</v>
      </c>
      <c r="E249" s="11">
        <v>2372</v>
      </c>
      <c r="F249" s="11">
        <v>2689</v>
      </c>
      <c r="G249" s="11">
        <v>2998</v>
      </c>
      <c r="H249" s="11">
        <v>3298</v>
      </c>
      <c r="I249" s="11">
        <v>3588</v>
      </c>
    </row>
    <row r="250" spans="1:9" x14ac:dyDescent="0.3">
      <c r="A250" s="12">
        <v>18101</v>
      </c>
      <c r="B250" s="12" t="s">
        <v>3</v>
      </c>
      <c r="C250" s="13">
        <v>18200</v>
      </c>
      <c r="D250" s="11">
        <v>1516</v>
      </c>
      <c r="E250" s="11">
        <v>2379</v>
      </c>
      <c r="F250" s="11">
        <v>2697</v>
      </c>
      <c r="G250" s="11">
        <v>3007</v>
      </c>
      <c r="H250" s="11">
        <v>3308</v>
      </c>
      <c r="I250" s="11">
        <v>3599</v>
      </c>
    </row>
    <row r="251" spans="1:9" x14ac:dyDescent="0.3">
      <c r="A251" s="12">
        <v>18201</v>
      </c>
      <c r="B251" s="12" t="s">
        <v>3</v>
      </c>
      <c r="C251" s="13">
        <v>18300</v>
      </c>
      <c r="D251" s="11">
        <v>1520</v>
      </c>
      <c r="E251" s="11">
        <v>2386</v>
      </c>
      <c r="F251" s="11">
        <v>2704</v>
      </c>
      <c r="G251" s="11">
        <v>3015</v>
      </c>
      <c r="H251" s="11">
        <v>3317</v>
      </c>
      <c r="I251" s="11">
        <v>3609</v>
      </c>
    </row>
    <row r="252" spans="1:9" x14ac:dyDescent="0.3">
      <c r="A252" s="12">
        <v>18301</v>
      </c>
      <c r="B252" s="12" t="s">
        <v>3</v>
      </c>
      <c r="C252" s="13">
        <v>18400</v>
      </c>
      <c r="D252" s="11">
        <v>1525</v>
      </c>
      <c r="E252" s="11">
        <v>2392</v>
      </c>
      <c r="F252" s="11">
        <v>2712</v>
      </c>
      <c r="G252" s="11">
        <v>3024</v>
      </c>
      <c r="H252" s="11">
        <v>3326</v>
      </c>
      <c r="I252" s="11">
        <v>3619</v>
      </c>
    </row>
    <row r="253" spans="1:9" x14ac:dyDescent="0.3">
      <c r="A253" s="12">
        <v>18401</v>
      </c>
      <c r="B253" s="12" t="s">
        <v>3</v>
      </c>
      <c r="C253" s="13">
        <v>18500</v>
      </c>
      <c r="D253" s="11">
        <v>1530</v>
      </c>
      <c r="E253" s="11">
        <v>2399</v>
      </c>
      <c r="F253" s="11">
        <v>2720</v>
      </c>
      <c r="G253" s="11">
        <v>3032</v>
      </c>
      <c r="H253" s="11">
        <v>3336</v>
      </c>
      <c r="I253" s="11">
        <v>3629</v>
      </c>
    </row>
    <row r="254" spans="1:9" x14ac:dyDescent="0.3">
      <c r="A254" s="12">
        <v>18501</v>
      </c>
      <c r="B254" s="12" t="s">
        <v>3</v>
      </c>
      <c r="C254" s="13">
        <v>18600</v>
      </c>
      <c r="D254" s="11">
        <v>1535</v>
      </c>
      <c r="E254" s="11">
        <v>2406</v>
      </c>
      <c r="F254" s="11">
        <v>2727</v>
      </c>
      <c r="G254" s="11">
        <v>3041</v>
      </c>
      <c r="H254" s="11">
        <v>3345</v>
      </c>
      <c r="I254" s="11">
        <v>3639</v>
      </c>
    </row>
    <row r="255" spans="1:9" x14ac:dyDescent="0.3">
      <c r="A255" s="12">
        <v>18601</v>
      </c>
      <c r="B255" s="12" t="s">
        <v>3</v>
      </c>
      <c r="C255" s="13">
        <v>18700</v>
      </c>
      <c r="D255" s="11">
        <v>1540</v>
      </c>
      <c r="E255" s="11">
        <v>2413</v>
      </c>
      <c r="F255" s="11">
        <v>2735</v>
      </c>
      <c r="G255" s="11">
        <v>3049</v>
      </c>
      <c r="H255" s="11">
        <v>3354</v>
      </c>
      <c r="I255" s="11">
        <v>3649</v>
      </c>
    </row>
    <row r="256" spans="1:9" x14ac:dyDescent="0.3">
      <c r="A256" s="12">
        <v>18701</v>
      </c>
      <c r="B256" s="12" t="s">
        <v>3</v>
      </c>
      <c r="C256" s="13">
        <v>18800</v>
      </c>
      <c r="D256" s="11">
        <v>1545</v>
      </c>
      <c r="E256" s="11">
        <v>2420</v>
      </c>
      <c r="F256" s="11">
        <v>2742</v>
      </c>
      <c r="G256" s="11">
        <v>3058</v>
      </c>
      <c r="H256" s="11">
        <v>3364</v>
      </c>
      <c r="I256" s="11">
        <v>3659</v>
      </c>
    </row>
    <row r="257" spans="1:9" x14ac:dyDescent="0.3">
      <c r="A257" s="12">
        <v>18801</v>
      </c>
      <c r="B257" s="12" t="s">
        <v>3</v>
      </c>
      <c r="C257" s="13">
        <v>18900</v>
      </c>
      <c r="D257" s="11">
        <v>1550</v>
      </c>
      <c r="E257" s="11">
        <v>2427</v>
      </c>
      <c r="F257" s="11">
        <v>2750</v>
      </c>
      <c r="G257" s="11">
        <v>3066</v>
      </c>
      <c r="H257" s="11">
        <v>3373</v>
      </c>
      <c r="I257" s="11">
        <v>3670</v>
      </c>
    </row>
    <row r="258" spans="1:9" x14ac:dyDescent="0.3">
      <c r="A258" s="12">
        <v>18901</v>
      </c>
      <c r="B258" s="12" t="s">
        <v>3</v>
      </c>
      <c r="C258" s="13">
        <v>19000</v>
      </c>
      <c r="D258" s="11">
        <v>1555</v>
      </c>
      <c r="E258" s="11">
        <v>2434</v>
      </c>
      <c r="F258" s="11">
        <v>2758</v>
      </c>
      <c r="G258" s="11">
        <v>3075</v>
      </c>
      <c r="H258" s="11">
        <v>3382</v>
      </c>
      <c r="I258" s="11">
        <v>3680</v>
      </c>
    </row>
    <row r="259" spans="1:9" x14ac:dyDescent="0.3">
      <c r="A259" s="12">
        <v>19001</v>
      </c>
      <c r="B259" s="12" t="s">
        <v>3</v>
      </c>
      <c r="C259" s="13">
        <v>19100</v>
      </c>
      <c r="D259" s="11">
        <v>1560</v>
      </c>
      <c r="E259" s="11">
        <v>2441</v>
      </c>
      <c r="F259" s="11">
        <v>2765</v>
      </c>
      <c r="G259" s="11">
        <v>3083</v>
      </c>
      <c r="H259" s="11">
        <v>3391</v>
      </c>
      <c r="I259" s="11">
        <v>3690</v>
      </c>
    </row>
    <row r="260" spans="1:9" x14ac:dyDescent="0.3">
      <c r="A260" s="12">
        <v>19101</v>
      </c>
      <c r="B260" s="12" t="s">
        <v>3</v>
      </c>
      <c r="C260" s="13">
        <v>19200</v>
      </c>
      <c r="D260" s="11">
        <v>1565</v>
      </c>
      <c r="E260" s="11">
        <v>2448</v>
      </c>
      <c r="F260" s="11">
        <v>2773</v>
      </c>
      <c r="G260" s="11">
        <v>3092</v>
      </c>
      <c r="H260" s="11">
        <v>3401</v>
      </c>
      <c r="I260" s="11">
        <v>3700</v>
      </c>
    </row>
    <row r="261" spans="1:9" x14ac:dyDescent="0.3">
      <c r="A261" s="12">
        <v>19201</v>
      </c>
      <c r="B261" s="12" t="s">
        <v>3</v>
      </c>
      <c r="C261" s="13">
        <v>19300</v>
      </c>
      <c r="D261" s="11">
        <v>1570</v>
      </c>
      <c r="E261" s="11">
        <v>2455</v>
      </c>
      <c r="F261" s="11">
        <v>2780</v>
      </c>
      <c r="G261" s="11">
        <v>3100</v>
      </c>
      <c r="H261" s="11">
        <v>3410</v>
      </c>
      <c r="I261" s="11">
        <v>3710</v>
      </c>
    </row>
    <row r="262" spans="1:9" x14ac:dyDescent="0.3">
      <c r="A262" s="12">
        <v>19301</v>
      </c>
      <c r="B262" s="12" t="s">
        <v>3</v>
      </c>
      <c r="C262" s="13">
        <v>19400</v>
      </c>
      <c r="D262" s="11">
        <v>1575</v>
      </c>
      <c r="E262" s="11">
        <v>2462</v>
      </c>
      <c r="F262" s="11">
        <v>2788</v>
      </c>
      <c r="G262" s="11">
        <v>3109</v>
      </c>
      <c r="H262" s="11">
        <v>3419</v>
      </c>
      <c r="I262" s="11">
        <v>3720</v>
      </c>
    </row>
    <row r="263" spans="1:9" x14ac:dyDescent="0.3">
      <c r="A263" s="12">
        <v>19401</v>
      </c>
      <c r="B263" s="12" t="s">
        <v>3</v>
      </c>
      <c r="C263" s="13">
        <v>19500</v>
      </c>
      <c r="D263" s="11">
        <v>1580</v>
      </c>
      <c r="E263" s="11">
        <v>2469</v>
      </c>
      <c r="F263" s="11">
        <v>2796</v>
      </c>
      <c r="G263" s="11">
        <v>3117</v>
      </c>
      <c r="H263" s="11">
        <v>3429</v>
      </c>
      <c r="I263" s="11">
        <v>3731</v>
      </c>
    </row>
    <row r="264" spans="1:9" x14ac:dyDescent="0.3">
      <c r="A264" s="12">
        <v>19501</v>
      </c>
      <c r="B264" s="12" t="s">
        <v>3</v>
      </c>
      <c r="C264" s="13">
        <v>19600</v>
      </c>
      <c r="D264" s="11">
        <v>1585</v>
      </c>
      <c r="E264" s="11">
        <v>2476</v>
      </c>
      <c r="F264" s="11">
        <v>2803</v>
      </c>
      <c r="G264" s="11">
        <v>3126</v>
      </c>
      <c r="H264" s="11">
        <v>3438</v>
      </c>
      <c r="I264" s="11">
        <v>3741</v>
      </c>
    </row>
    <row r="265" spans="1:9" x14ac:dyDescent="0.3">
      <c r="A265" s="12">
        <v>19601</v>
      </c>
      <c r="B265" s="12" t="s">
        <v>3</v>
      </c>
      <c r="C265" s="13">
        <v>19700</v>
      </c>
      <c r="D265" s="11">
        <v>1590</v>
      </c>
      <c r="E265" s="11">
        <v>2483</v>
      </c>
      <c r="F265" s="11">
        <v>2811</v>
      </c>
      <c r="G265" s="11">
        <v>3134</v>
      </c>
      <c r="H265" s="11">
        <v>3447</v>
      </c>
      <c r="I265" s="11">
        <v>3751</v>
      </c>
    </row>
    <row r="266" spans="1:9" x14ac:dyDescent="0.3">
      <c r="A266" s="12">
        <v>19701</v>
      </c>
      <c r="B266" s="12" t="s">
        <v>3</v>
      </c>
      <c r="C266" s="13">
        <v>19800</v>
      </c>
      <c r="D266" s="11">
        <v>1595</v>
      </c>
      <c r="E266" s="11">
        <v>2490</v>
      </c>
      <c r="F266" s="11">
        <v>2818</v>
      </c>
      <c r="G266" s="11">
        <v>3143</v>
      </c>
      <c r="H266" s="11">
        <v>3457</v>
      </c>
      <c r="I266" s="11">
        <v>3761</v>
      </c>
    </row>
    <row r="267" spans="1:9" x14ac:dyDescent="0.3">
      <c r="A267" s="12">
        <v>19801</v>
      </c>
      <c r="B267" s="12" t="s">
        <v>3</v>
      </c>
      <c r="C267" s="13">
        <v>19900</v>
      </c>
      <c r="D267" s="11">
        <v>1600</v>
      </c>
      <c r="E267" s="11">
        <v>2497</v>
      </c>
      <c r="F267" s="11">
        <v>2826</v>
      </c>
      <c r="G267" s="11">
        <v>3151</v>
      </c>
      <c r="H267" s="11">
        <v>3466</v>
      </c>
      <c r="I267" s="11">
        <v>3771</v>
      </c>
    </row>
    <row r="268" spans="1:9" x14ac:dyDescent="0.3">
      <c r="A268" s="12">
        <v>19901</v>
      </c>
      <c r="B268" s="12" t="s">
        <v>3</v>
      </c>
      <c r="C268" s="13">
        <v>20000</v>
      </c>
      <c r="D268" s="11">
        <v>1605</v>
      </c>
      <c r="E268" s="11">
        <v>2504</v>
      </c>
      <c r="F268" s="11">
        <v>2834</v>
      </c>
      <c r="G268" s="11">
        <v>3159</v>
      </c>
      <c r="H268" s="11">
        <v>3475</v>
      </c>
      <c r="I268" s="11">
        <v>3781</v>
      </c>
    </row>
    <row r="269" spans="1:9" x14ac:dyDescent="0.3">
      <c r="A269" s="12">
        <v>20001</v>
      </c>
      <c r="B269" s="12" t="s">
        <v>3</v>
      </c>
      <c r="C269" s="13">
        <v>22000</v>
      </c>
      <c r="D269" s="11">
        <v>1766</v>
      </c>
      <c r="E269" s="11">
        <v>2754</v>
      </c>
      <c r="F269" s="11">
        <v>3117</v>
      </c>
      <c r="G269" s="11">
        <v>3475</v>
      </c>
      <c r="H269" s="11">
        <v>3822</v>
      </c>
      <c r="I269" s="11">
        <v>4159</v>
      </c>
    </row>
    <row r="270" spans="1:9" x14ac:dyDescent="0.3">
      <c r="A270" s="12">
        <v>24001</v>
      </c>
      <c r="B270" s="12" t="s">
        <v>3</v>
      </c>
      <c r="C270" s="13">
        <v>26000</v>
      </c>
      <c r="D270" s="11">
        <v>2087</v>
      </c>
      <c r="E270" s="11">
        <v>3255</v>
      </c>
      <c r="F270" s="11">
        <v>3684</v>
      </c>
      <c r="G270" s="11">
        <v>4107</v>
      </c>
      <c r="H270" s="11">
        <v>4518</v>
      </c>
      <c r="I270" s="11">
        <v>4915</v>
      </c>
    </row>
    <row r="271" spans="1:9" x14ac:dyDescent="0.3">
      <c r="A271" s="12">
        <v>26001</v>
      </c>
      <c r="B271" s="12" t="s">
        <v>3</v>
      </c>
      <c r="C271" s="13">
        <v>28000</v>
      </c>
      <c r="D271" s="11">
        <v>2247</v>
      </c>
      <c r="E271" s="11">
        <v>3506</v>
      </c>
      <c r="F271" s="11">
        <v>3968</v>
      </c>
      <c r="G271" s="11">
        <v>4423</v>
      </c>
      <c r="H271" s="11">
        <v>4865</v>
      </c>
      <c r="I271" s="11">
        <v>5293</v>
      </c>
    </row>
    <row r="272" spans="1:9" x14ac:dyDescent="0.3">
      <c r="A272" s="12">
        <v>28001</v>
      </c>
      <c r="B272" s="12" t="s">
        <v>3</v>
      </c>
      <c r="C272" s="13">
        <v>30000</v>
      </c>
      <c r="D272" s="11">
        <v>2408</v>
      </c>
      <c r="E272" s="11">
        <v>3756</v>
      </c>
      <c r="F272" s="11">
        <v>4251</v>
      </c>
      <c r="G272" s="11">
        <v>4739</v>
      </c>
      <c r="H272" s="11">
        <v>5213</v>
      </c>
      <c r="I272" s="11">
        <v>5672</v>
      </c>
    </row>
    <row r="273" spans="1:9" x14ac:dyDescent="0.3">
      <c r="A273" s="12">
        <v>30001</v>
      </c>
      <c r="B273" s="12" t="s">
        <v>3</v>
      </c>
      <c r="C273" s="13">
        <v>32000</v>
      </c>
      <c r="D273" s="11">
        <v>2508</v>
      </c>
      <c r="E273" s="11">
        <v>3916</v>
      </c>
      <c r="F273" s="11">
        <v>4451</v>
      </c>
      <c r="G273" s="11">
        <v>4979</v>
      </c>
      <c r="H273" s="11">
        <v>5473</v>
      </c>
      <c r="I273" s="11">
        <v>5952</v>
      </c>
    </row>
    <row r="274" spans="1:9" x14ac:dyDescent="0.3">
      <c r="A274" s="12">
        <v>32001</v>
      </c>
      <c r="B274" s="12" t="s">
        <v>3</v>
      </c>
      <c r="C274" s="13">
        <v>34000</v>
      </c>
      <c r="D274" s="11">
        <v>2608</v>
      </c>
      <c r="E274" s="11">
        <v>4076</v>
      </c>
      <c r="F274" s="11">
        <v>4651</v>
      </c>
      <c r="G274" s="11">
        <v>5219</v>
      </c>
      <c r="H274" s="11">
        <v>5733</v>
      </c>
      <c r="I274" s="11">
        <v>6232</v>
      </c>
    </row>
    <row r="275" spans="1:9" x14ac:dyDescent="0.3">
      <c r="A275" s="12">
        <v>34001</v>
      </c>
      <c r="B275" s="12" t="s">
        <v>3</v>
      </c>
      <c r="C275" s="13">
        <v>36000</v>
      </c>
      <c r="D275" s="11">
        <v>2708</v>
      </c>
      <c r="E275" s="11">
        <v>4236</v>
      </c>
      <c r="F275" s="11">
        <v>4851</v>
      </c>
      <c r="G275" s="11">
        <v>5459</v>
      </c>
      <c r="H275" s="11">
        <v>5993</v>
      </c>
      <c r="I275" s="11">
        <v>6512</v>
      </c>
    </row>
    <row r="276" spans="1:9" x14ac:dyDescent="0.3">
      <c r="A276" s="12">
        <v>36001</v>
      </c>
      <c r="B276" s="12" t="s">
        <v>3</v>
      </c>
      <c r="C276" s="13">
        <v>38000</v>
      </c>
      <c r="D276" s="11">
        <v>2808</v>
      </c>
      <c r="E276" s="11">
        <v>4396</v>
      </c>
      <c r="F276" s="11">
        <v>5051</v>
      </c>
      <c r="G276" s="11">
        <v>5699</v>
      </c>
      <c r="H276" s="11">
        <v>6253</v>
      </c>
      <c r="I276" s="11">
        <v>6792</v>
      </c>
    </row>
    <row r="277" spans="1:9" x14ac:dyDescent="0.3">
      <c r="A277" s="12">
        <v>38001</v>
      </c>
      <c r="B277" s="12" t="s">
        <v>3</v>
      </c>
      <c r="C277" s="13">
        <v>40000</v>
      </c>
      <c r="D277" s="11">
        <v>2908</v>
      </c>
      <c r="E277" s="11">
        <v>4556</v>
      </c>
      <c r="F277" s="11">
        <v>5251</v>
      </c>
      <c r="G277" s="11">
        <v>5939</v>
      </c>
      <c r="H277" s="11">
        <v>6513</v>
      </c>
      <c r="I277" s="11">
        <v>7072</v>
      </c>
    </row>
    <row r="278" spans="1:9" x14ac:dyDescent="0.3">
      <c r="A278" s="12">
        <v>40001</v>
      </c>
      <c r="B278" s="12" t="s">
        <v>3</v>
      </c>
      <c r="C278" s="13">
        <v>42000</v>
      </c>
      <c r="D278" s="11">
        <v>3008</v>
      </c>
      <c r="E278" s="11">
        <v>4716</v>
      </c>
      <c r="F278" s="11">
        <v>5451</v>
      </c>
      <c r="G278" s="11">
        <v>6179</v>
      </c>
      <c r="H278" s="11">
        <v>6773</v>
      </c>
      <c r="I278" s="11">
        <v>7352</v>
      </c>
    </row>
    <row r="279" spans="1:9" x14ac:dyDescent="0.3">
      <c r="A279" s="12">
        <v>42001</v>
      </c>
      <c r="B279" s="12" t="s">
        <v>3</v>
      </c>
      <c r="C279" s="13">
        <v>44000</v>
      </c>
      <c r="D279" s="11">
        <v>3108</v>
      </c>
      <c r="E279" s="11">
        <v>4876</v>
      </c>
      <c r="F279" s="11">
        <v>5651</v>
      </c>
      <c r="G279" s="11">
        <v>6419</v>
      </c>
      <c r="H279" s="11">
        <v>7033</v>
      </c>
      <c r="I279" s="11">
        <v>7632</v>
      </c>
    </row>
    <row r="280" spans="1:9" x14ac:dyDescent="0.3">
      <c r="A280" s="12">
        <v>44001</v>
      </c>
      <c r="B280" s="12" t="s">
        <v>3</v>
      </c>
      <c r="C280" s="13">
        <v>46000</v>
      </c>
      <c r="D280" s="11">
        <v>3208</v>
      </c>
      <c r="E280" s="11">
        <v>5036</v>
      </c>
      <c r="F280" s="11">
        <v>5851</v>
      </c>
      <c r="G280" s="11">
        <v>6659</v>
      </c>
      <c r="H280" s="11">
        <v>7293</v>
      </c>
      <c r="I280" s="11">
        <v>7912</v>
      </c>
    </row>
    <row r="281" spans="1:9" x14ac:dyDescent="0.3">
      <c r="A281" s="12">
        <v>46001</v>
      </c>
      <c r="B281" s="12" t="s">
        <v>3</v>
      </c>
      <c r="C281" s="13">
        <v>48000</v>
      </c>
      <c r="D281" s="11">
        <v>3308</v>
      </c>
      <c r="E281" s="11">
        <v>5196</v>
      </c>
      <c r="F281" s="11">
        <v>6051</v>
      </c>
      <c r="G281" s="11">
        <v>6899</v>
      </c>
      <c r="H281" s="11">
        <v>7553</v>
      </c>
      <c r="I281" s="11">
        <v>8192</v>
      </c>
    </row>
    <row r="282" spans="1:9" x14ac:dyDescent="0.3">
      <c r="A282" s="12">
        <v>48001</v>
      </c>
      <c r="B282" s="12" t="s">
        <v>3</v>
      </c>
      <c r="C282" s="13">
        <v>50000</v>
      </c>
      <c r="D282" s="11">
        <v>3408</v>
      </c>
      <c r="E282" s="11">
        <v>5356</v>
      </c>
      <c r="F282" s="11">
        <v>6251</v>
      </c>
      <c r="G282" s="11">
        <v>7139</v>
      </c>
      <c r="H282" s="11">
        <v>7813</v>
      </c>
      <c r="I282" s="11">
        <v>8472</v>
      </c>
    </row>
    <row r="283" spans="1:9" x14ac:dyDescent="0.3">
      <c r="A283" s="12">
        <v>50001</v>
      </c>
      <c r="B283" s="12" t="s">
        <v>3</v>
      </c>
      <c r="C283" s="13">
        <v>52000</v>
      </c>
      <c r="D283" s="11">
        <v>3508</v>
      </c>
      <c r="E283" s="11">
        <v>5476</v>
      </c>
      <c r="F283" s="11">
        <v>6391</v>
      </c>
      <c r="G283" s="11">
        <v>7299</v>
      </c>
      <c r="H283" s="11">
        <v>7993</v>
      </c>
      <c r="I283" s="11">
        <v>8672</v>
      </c>
    </row>
    <row r="284" spans="1:9" x14ac:dyDescent="0.3">
      <c r="A284" s="12">
        <v>52001</v>
      </c>
      <c r="B284" s="12" t="s">
        <v>3</v>
      </c>
      <c r="C284" s="13">
        <v>54000</v>
      </c>
      <c r="D284" s="11">
        <v>3608</v>
      </c>
      <c r="E284" s="11">
        <v>5596</v>
      </c>
      <c r="F284" s="11">
        <v>6531</v>
      </c>
      <c r="G284" s="11">
        <v>7459</v>
      </c>
      <c r="H284" s="11">
        <v>8173</v>
      </c>
      <c r="I284" s="11">
        <v>8872</v>
      </c>
    </row>
    <row r="285" spans="1:9" x14ac:dyDescent="0.3">
      <c r="A285" s="12">
        <v>54001</v>
      </c>
      <c r="B285" s="12" t="s">
        <v>3</v>
      </c>
      <c r="C285" s="13">
        <v>56000</v>
      </c>
      <c r="D285" s="11">
        <v>3708</v>
      </c>
      <c r="E285" s="11">
        <v>5716</v>
      </c>
      <c r="F285" s="11">
        <v>6671</v>
      </c>
      <c r="G285" s="11">
        <v>7619</v>
      </c>
      <c r="H285" s="11">
        <v>8353</v>
      </c>
      <c r="I285" s="11">
        <v>9072</v>
      </c>
    </row>
    <row r="286" spans="1:9" x14ac:dyDescent="0.3">
      <c r="A286" s="12">
        <v>56001</v>
      </c>
      <c r="B286" s="12" t="s">
        <v>3</v>
      </c>
      <c r="C286" s="13">
        <v>58000</v>
      </c>
      <c r="D286" s="11">
        <v>3808</v>
      </c>
      <c r="E286" s="11">
        <v>5836</v>
      </c>
      <c r="F286" s="11">
        <v>6811</v>
      </c>
      <c r="G286" s="11">
        <v>7779</v>
      </c>
      <c r="H286" s="11">
        <v>8533</v>
      </c>
      <c r="I286" s="11">
        <v>9272</v>
      </c>
    </row>
    <row r="287" spans="1:9" x14ac:dyDescent="0.3">
      <c r="A287" s="12">
        <v>58001</v>
      </c>
      <c r="B287" s="12" t="s">
        <v>3</v>
      </c>
      <c r="C287" s="13">
        <v>60000</v>
      </c>
      <c r="D287" s="11">
        <v>3908</v>
      </c>
      <c r="E287" s="11">
        <v>5956</v>
      </c>
      <c r="F287" s="11">
        <v>6951</v>
      </c>
      <c r="G287" s="11">
        <v>7939</v>
      </c>
      <c r="H287" s="11">
        <v>8713</v>
      </c>
      <c r="I287" s="11">
        <v>9472</v>
      </c>
    </row>
    <row r="288" spans="1:9" x14ac:dyDescent="0.3">
      <c r="A288" s="12">
        <v>60001</v>
      </c>
      <c r="B288" s="12" t="s">
        <v>3</v>
      </c>
      <c r="C288" s="13">
        <v>62000</v>
      </c>
      <c r="D288" s="11">
        <v>4008</v>
      </c>
      <c r="E288" s="11">
        <v>6076</v>
      </c>
      <c r="F288" s="11">
        <v>7091</v>
      </c>
      <c r="G288" s="11">
        <v>8099</v>
      </c>
      <c r="H288" s="11">
        <v>8893</v>
      </c>
      <c r="I288" s="11">
        <v>9672</v>
      </c>
    </row>
    <row r="289" spans="1:9" x14ac:dyDescent="0.3">
      <c r="A289" s="12">
        <v>62001</v>
      </c>
      <c r="B289" s="12" t="s">
        <v>3</v>
      </c>
      <c r="C289" s="13">
        <v>64000</v>
      </c>
      <c r="D289" s="11">
        <v>4108</v>
      </c>
      <c r="E289" s="11">
        <v>6196</v>
      </c>
      <c r="F289" s="11">
        <v>7231</v>
      </c>
      <c r="G289" s="11">
        <v>8259</v>
      </c>
      <c r="H289" s="11">
        <v>9073</v>
      </c>
      <c r="I289" s="11">
        <v>9872</v>
      </c>
    </row>
    <row r="290" spans="1:9" x14ac:dyDescent="0.3">
      <c r="A290" s="12">
        <v>64001</v>
      </c>
      <c r="B290" s="12" t="s">
        <v>3</v>
      </c>
      <c r="C290" s="13">
        <v>66000</v>
      </c>
      <c r="D290" s="11">
        <v>4208</v>
      </c>
      <c r="E290" s="11">
        <v>6316</v>
      </c>
      <c r="F290" s="11">
        <v>7371</v>
      </c>
      <c r="G290" s="11">
        <v>8419</v>
      </c>
      <c r="H290" s="11">
        <v>9253</v>
      </c>
      <c r="I290" s="11">
        <v>10072</v>
      </c>
    </row>
    <row r="291" spans="1:9" x14ac:dyDescent="0.3">
      <c r="A291" s="12">
        <v>66001</v>
      </c>
      <c r="B291" s="12" t="s">
        <v>3</v>
      </c>
      <c r="C291" s="13">
        <v>68000</v>
      </c>
      <c r="D291" s="11">
        <v>4308</v>
      </c>
      <c r="E291" s="11">
        <v>6436</v>
      </c>
      <c r="F291" s="11">
        <v>7511</v>
      </c>
      <c r="G291" s="11">
        <v>8579</v>
      </c>
      <c r="H291" s="11">
        <v>9433</v>
      </c>
      <c r="I291" s="11">
        <v>10272</v>
      </c>
    </row>
    <row r="292" spans="1:9" x14ac:dyDescent="0.3">
      <c r="A292" s="12">
        <v>68001</v>
      </c>
      <c r="B292" s="12" t="s">
        <v>3</v>
      </c>
      <c r="C292" s="13">
        <v>70000</v>
      </c>
      <c r="D292" s="11">
        <v>4408</v>
      </c>
      <c r="E292" s="11">
        <v>6556</v>
      </c>
      <c r="F292" s="11">
        <v>7651</v>
      </c>
      <c r="G292" s="11">
        <v>8739</v>
      </c>
      <c r="H292" s="11">
        <v>9613</v>
      </c>
      <c r="I292" s="11">
        <v>10472</v>
      </c>
    </row>
    <row r="293" spans="1:9" x14ac:dyDescent="0.3">
      <c r="A293" s="12">
        <v>70001</v>
      </c>
      <c r="B293" s="12" t="s">
        <v>3</v>
      </c>
      <c r="C293" s="13">
        <v>72000</v>
      </c>
      <c r="D293" s="11">
        <v>4508</v>
      </c>
      <c r="E293" s="11">
        <v>6676</v>
      </c>
      <c r="F293" s="11">
        <v>7791</v>
      </c>
      <c r="G293" s="11">
        <v>8899</v>
      </c>
      <c r="H293" s="11">
        <v>9793</v>
      </c>
      <c r="I293" s="11">
        <v>10672</v>
      </c>
    </row>
    <row r="294" spans="1:9" x14ac:dyDescent="0.3">
      <c r="A294" s="12">
        <v>72001</v>
      </c>
      <c r="B294" s="12" t="s">
        <v>3</v>
      </c>
      <c r="C294" s="13">
        <v>74000</v>
      </c>
      <c r="D294" s="11">
        <v>4608</v>
      </c>
      <c r="E294" s="11">
        <v>6796</v>
      </c>
      <c r="F294" s="11">
        <v>7931</v>
      </c>
      <c r="G294" s="11">
        <v>9059</v>
      </c>
      <c r="H294" s="11">
        <v>9973</v>
      </c>
      <c r="I294" s="11">
        <v>10872</v>
      </c>
    </row>
    <row r="295" spans="1:9" x14ac:dyDescent="0.3">
      <c r="A295" s="12">
        <v>74001</v>
      </c>
      <c r="B295" s="12" t="s">
        <v>3</v>
      </c>
      <c r="C295" s="13">
        <v>76000</v>
      </c>
      <c r="D295" s="11">
        <v>4708</v>
      </c>
      <c r="E295" s="11">
        <v>6916</v>
      </c>
      <c r="F295" s="11">
        <v>8071</v>
      </c>
      <c r="G295" s="11">
        <v>9219</v>
      </c>
      <c r="H295" s="11">
        <v>10513</v>
      </c>
      <c r="I295" s="11">
        <v>11472</v>
      </c>
    </row>
    <row r="296" spans="1:9" x14ac:dyDescent="0.3">
      <c r="A296" s="12">
        <v>76001</v>
      </c>
      <c r="B296" s="12" t="s">
        <v>3</v>
      </c>
      <c r="C296" s="13">
        <v>78000</v>
      </c>
      <c r="D296" s="11">
        <v>4808</v>
      </c>
      <c r="E296" s="11">
        <v>7036</v>
      </c>
      <c r="F296" s="11">
        <v>8211</v>
      </c>
      <c r="G296" s="11">
        <v>9379</v>
      </c>
      <c r="H296" s="11">
        <v>10333</v>
      </c>
      <c r="I296" s="11">
        <v>11272</v>
      </c>
    </row>
    <row r="297" spans="1:9" x14ac:dyDescent="0.3">
      <c r="A297" s="12">
        <v>78001</v>
      </c>
      <c r="B297" s="12" t="s">
        <v>3</v>
      </c>
      <c r="C297" s="13">
        <v>80000</v>
      </c>
      <c r="D297" s="11">
        <v>4908</v>
      </c>
      <c r="E297" s="11">
        <v>7156</v>
      </c>
      <c r="F297" s="11">
        <v>8351</v>
      </c>
      <c r="G297" s="11">
        <v>9539</v>
      </c>
      <c r="H297" s="11">
        <v>10513</v>
      </c>
      <c r="I297" s="11">
        <v>11472</v>
      </c>
    </row>
    <row r="298" spans="1:9" x14ac:dyDescent="0.3">
      <c r="A298" s="12">
        <v>80001</v>
      </c>
      <c r="B298" s="12" t="s">
        <v>3</v>
      </c>
      <c r="C298" s="13">
        <v>82000</v>
      </c>
      <c r="D298" s="11">
        <v>5008</v>
      </c>
      <c r="E298" s="11">
        <v>7276</v>
      </c>
      <c r="F298" s="11">
        <v>8491</v>
      </c>
      <c r="G298" s="11">
        <v>9699</v>
      </c>
      <c r="H298" s="11">
        <v>10693</v>
      </c>
      <c r="I298" s="11">
        <v>11672</v>
      </c>
    </row>
    <row r="299" spans="1:9" x14ac:dyDescent="0.3">
      <c r="A299" s="12">
        <v>82001</v>
      </c>
      <c r="B299" s="12" t="s">
        <v>3</v>
      </c>
      <c r="C299" s="13">
        <v>84000</v>
      </c>
      <c r="D299" s="11">
        <v>5108</v>
      </c>
      <c r="E299" s="11">
        <v>7396</v>
      </c>
      <c r="F299" s="11">
        <v>8631</v>
      </c>
      <c r="G299" s="11">
        <v>9859</v>
      </c>
      <c r="H299" s="11">
        <v>10873</v>
      </c>
      <c r="I299" s="11">
        <v>11872</v>
      </c>
    </row>
    <row r="300" spans="1:9" x14ac:dyDescent="0.3">
      <c r="A300" s="12">
        <v>84001</v>
      </c>
      <c r="B300" s="12" t="s">
        <v>3</v>
      </c>
      <c r="C300" s="13">
        <v>86000</v>
      </c>
      <c r="D300" s="11">
        <v>5208</v>
      </c>
      <c r="E300" s="11">
        <v>7516</v>
      </c>
      <c r="F300" s="11">
        <v>8771</v>
      </c>
      <c r="G300" s="11">
        <v>10019</v>
      </c>
      <c r="H300" s="11">
        <v>11053</v>
      </c>
      <c r="I300" s="11">
        <v>12072</v>
      </c>
    </row>
    <row r="301" spans="1:9" x14ac:dyDescent="0.3">
      <c r="A301" s="12">
        <v>86001</v>
      </c>
      <c r="B301" s="12" t="s">
        <v>3</v>
      </c>
      <c r="C301" s="13">
        <v>88000</v>
      </c>
      <c r="D301" s="11">
        <v>5308</v>
      </c>
      <c r="E301" s="11">
        <v>7636</v>
      </c>
      <c r="F301" s="11">
        <v>8911</v>
      </c>
      <c r="G301" s="11">
        <v>10179</v>
      </c>
      <c r="H301" s="11">
        <v>11233</v>
      </c>
      <c r="I301" s="11">
        <v>12272</v>
      </c>
    </row>
    <row r="302" spans="1:9" x14ac:dyDescent="0.3">
      <c r="A302" s="12">
        <v>88001</v>
      </c>
      <c r="B302" s="12" t="s">
        <v>3</v>
      </c>
      <c r="C302" s="13">
        <v>90000</v>
      </c>
      <c r="D302" s="11">
        <v>5408</v>
      </c>
      <c r="E302" s="11">
        <v>7756</v>
      </c>
      <c r="F302" s="11">
        <v>9051</v>
      </c>
      <c r="G302" s="11">
        <v>10339</v>
      </c>
      <c r="H302" s="11">
        <v>11413</v>
      </c>
      <c r="I302" s="11">
        <v>12472</v>
      </c>
    </row>
    <row r="303" spans="1:9" x14ac:dyDescent="0.3">
      <c r="A303" s="12">
        <v>90001</v>
      </c>
      <c r="B303" s="12" t="s">
        <v>3</v>
      </c>
      <c r="C303" s="13">
        <v>92000</v>
      </c>
      <c r="D303" s="11">
        <v>5508</v>
      </c>
      <c r="E303" s="11">
        <v>7876</v>
      </c>
      <c r="F303" s="11">
        <v>9191</v>
      </c>
      <c r="G303" s="11">
        <v>10499</v>
      </c>
      <c r="H303" s="11">
        <v>11593</v>
      </c>
      <c r="I303" s="11">
        <v>12672</v>
      </c>
    </row>
    <row r="304" spans="1:9" x14ac:dyDescent="0.3">
      <c r="A304" s="12">
        <v>92001</v>
      </c>
      <c r="B304" s="12" t="s">
        <v>3</v>
      </c>
      <c r="C304" s="13">
        <v>94000</v>
      </c>
      <c r="D304" s="11">
        <v>5608</v>
      </c>
      <c r="E304" s="11">
        <v>7996</v>
      </c>
      <c r="F304" s="11">
        <v>9331</v>
      </c>
      <c r="G304" s="11">
        <v>10659</v>
      </c>
      <c r="H304" s="11">
        <v>11773</v>
      </c>
      <c r="I304" s="11">
        <v>12872</v>
      </c>
    </row>
    <row r="305" spans="1:9" x14ac:dyDescent="0.3">
      <c r="A305" s="12">
        <v>94001</v>
      </c>
      <c r="B305" s="12" t="s">
        <v>3</v>
      </c>
      <c r="C305" s="13">
        <v>96000</v>
      </c>
      <c r="D305" s="11">
        <v>5708</v>
      </c>
      <c r="E305" s="11">
        <v>8116</v>
      </c>
      <c r="F305" s="11">
        <v>9471</v>
      </c>
      <c r="G305" s="11">
        <v>10819</v>
      </c>
      <c r="H305" s="11">
        <v>11953</v>
      </c>
      <c r="I305" s="11">
        <v>13072</v>
      </c>
    </row>
    <row r="306" spans="1:9" x14ac:dyDescent="0.3">
      <c r="A306" s="12">
        <v>96001</v>
      </c>
      <c r="B306" s="12" t="s">
        <v>3</v>
      </c>
      <c r="C306" s="13">
        <v>98000</v>
      </c>
      <c r="D306" s="11">
        <v>5808</v>
      </c>
      <c r="E306" s="11">
        <v>8236</v>
      </c>
      <c r="F306" s="11">
        <v>9611</v>
      </c>
      <c r="G306" s="11">
        <v>10979</v>
      </c>
      <c r="H306" s="11">
        <v>12133</v>
      </c>
      <c r="I306" s="11">
        <v>13272</v>
      </c>
    </row>
    <row r="307" spans="1:9" x14ac:dyDescent="0.3">
      <c r="A307" s="12">
        <v>98001</v>
      </c>
      <c r="B307" s="12" t="s">
        <v>3</v>
      </c>
      <c r="C307" s="13">
        <v>100000</v>
      </c>
      <c r="D307" s="11">
        <v>5908</v>
      </c>
      <c r="E307" s="11">
        <v>8356</v>
      </c>
      <c r="F307" s="11">
        <v>9751</v>
      </c>
      <c r="G307" s="11">
        <v>11139</v>
      </c>
      <c r="H307" s="11">
        <v>12313</v>
      </c>
      <c r="I307" s="11">
        <v>13472</v>
      </c>
    </row>
  </sheetData>
  <mergeCells count="5">
    <mergeCell ref="D1:I1"/>
    <mergeCell ref="D2:W2"/>
    <mergeCell ref="A1:C3"/>
    <mergeCell ref="R1:W1"/>
    <mergeCell ref="K1:P1"/>
  </mergeCells>
  <conditionalFormatting sqref="K4:P93">
    <cfRule type="cellIs" dxfId="5" priority="1" operator="greaterThan">
      <formula>1012</formula>
    </cfRule>
    <cfRule type="cellIs" dxfId="4" priority="2" operator="lessThan">
      <formula>1012</formula>
    </cfRule>
  </conditionalFormatting>
  <pageMargins left="0.25" right="0.25"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2"/>
  <sheetViews>
    <sheetView topLeftCell="C1" zoomScale="120" zoomScaleNormal="120" workbookViewId="0">
      <pane ySplit="2" topLeftCell="A7" activePane="bottomLeft" state="frozen"/>
      <selection pane="bottomLeft" activeCell="K9" sqref="K9"/>
    </sheetView>
  </sheetViews>
  <sheetFormatPr defaultRowHeight="14.4" x14ac:dyDescent="0.3"/>
  <cols>
    <col min="2" max="2" width="2.33203125" customWidth="1"/>
    <col min="3" max="3" width="9.88671875" customWidth="1"/>
  </cols>
  <sheetData>
    <row r="1" spans="1:23" ht="15.75" x14ac:dyDescent="0.25">
      <c r="A1" s="275" t="s">
        <v>42</v>
      </c>
      <c r="B1" s="276"/>
      <c r="C1" s="277"/>
      <c r="D1" s="278" t="s">
        <v>2</v>
      </c>
      <c r="E1" s="279"/>
      <c r="F1" s="279"/>
      <c r="G1" s="279"/>
      <c r="H1" s="279"/>
      <c r="I1" s="279"/>
    </row>
    <row r="2" spans="1:23" ht="15" x14ac:dyDescent="0.25">
      <c r="A2" s="12"/>
      <c r="B2" s="12"/>
      <c r="C2" s="13"/>
      <c r="D2" s="16">
        <v>1</v>
      </c>
      <c r="E2" s="10">
        <v>2</v>
      </c>
      <c r="F2" s="10">
        <v>3</v>
      </c>
      <c r="G2" s="10">
        <v>4</v>
      </c>
      <c r="H2" s="10">
        <v>5</v>
      </c>
      <c r="I2" s="10">
        <v>6</v>
      </c>
    </row>
    <row r="3" spans="1:23" ht="15" x14ac:dyDescent="0.25">
      <c r="A3" s="12">
        <v>726</v>
      </c>
      <c r="B3" s="12" t="s">
        <v>3</v>
      </c>
      <c r="C3" s="13">
        <v>750</v>
      </c>
      <c r="D3" s="11">
        <v>138</v>
      </c>
      <c r="E3" s="46">
        <v>245</v>
      </c>
      <c r="F3" s="46">
        <v>286</v>
      </c>
      <c r="G3" s="46">
        <v>319</v>
      </c>
      <c r="H3" s="46">
        <v>351</v>
      </c>
      <c r="I3" s="46">
        <v>382</v>
      </c>
      <c r="K3" s="135">
        <f>C3-D3</f>
        <v>612</v>
      </c>
      <c r="L3">
        <f>C3-E3</f>
        <v>505</v>
      </c>
      <c r="M3">
        <f>C3-F3</f>
        <v>464</v>
      </c>
      <c r="N3">
        <f>C3-G3</f>
        <v>431</v>
      </c>
      <c r="O3">
        <f>C3-H3</f>
        <v>399</v>
      </c>
      <c r="P3">
        <f>C3-I3</f>
        <v>368</v>
      </c>
    </row>
    <row r="4" spans="1:23" ht="15" x14ac:dyDescent="0.25">
      <c r="A4" s="12">
        <v>751</v>
      </c>
      <c r="B4" s="12" t="s">
        <v>3</v>
      </c>
      <c r="C4" s="13">
        <v>775</v>
      </c>
      <c r="D4" s="11">
        <v>141</v>
      </c>
      <c r="E4" s="46">
        <v>252</v>
      </c>
      <c r="F4" s="46">
        <v>294</v>
      </c>
      <c r="G4" s="46">
        <v>328</v>
      </c>
      <c r="H4" s="46">
        <v>360</v>
      </c>
      <c r="I4" s="46">
        <v>392</v>
      </c>
      <c r="K4" s="135">
        <f t="shared" ref="K4:K43" si="0">C4-D4</f>
        <v>634</v>
      </c>
      <c r="L4">
        <f t="shared" ref="L4:L43" si="1">C4-E4</f>
        <v>523</v>
      </c>
      <c r="M4">
        <f t="shared" ref="M4:M40" si="2">C4-F4</f>
        <v>481</v>
      </c>
      <c r="N4">
        <f t="shared" ref="N4:N40" si="3">C4-G4</f>
        <v>447</v>
      </c>
      <c r="O4">
        <f t="shared" ref="O4:O40" si="4">C4-H4</f>
        <v>415</v>
      </c>
      <c r="P4">
        <f t="shared" ref="P4:P40" si="5">C4-I4</f>
        <v>383</v>
      </c>
    </row>
    <row r="5" spans="1:23" ht="15" x14ac:dyDescent="0.25">
      <c r="A5" s="12">
        <v>776</v>
      </c>
      <c r="B5" s="12" t="s">
        <v>3</v>
      </c>
      <c r="C5" s="13">
        <v>800</v>
      </c>
      <c r="D5" s="11">
        <v>146</v>
      </c>
      <c r="E5" s="46">
        <v>259</v>
      </c>
      <c r="F5" s="46">
        <v>301</v>
      </c>
      <c r="G5" s="46">
        <v>336</v>
      </c>
      <c r="H5" s="46">
        <v>370</v>
      </c>
      <c r="I5" s="46">
        <v>402</v>
      </c>
      <c r="K5" s="135">
        <f t="shared" si="0"/>
        <v>654</v>
      </c>
      <c r="L5">
        <f t="shared" si="1"/>
        <v>541</v>
      </c>
      <c r="M5">
        <f t="shared" si="2"/>
        <v>499</v>
      </c>
      <c r="N5">
        <f t="shared" si="3"/>
        <v>464</v>
      </c>
      <c r="O5">
        <f t="shared" si="4"/>
        <v>430</v>
      </c>
      <c r="P5">
        <f t="shared" si="5"/>
        <v>398</v>
      </c>
    </row>
    <row r="6" spans="1:23" ht="15" x14ac:dyDescent="0.25">
      <c r="A6" s="12">
        <v>801</v>
      </c>
      <c r="B6" s="12" t="s">
        <v>3</v>
      </c>
      <c r="C6" s="13">
        <v>825</v>
      </c>
      <c r="D6" s="11">
        <v>151</v>
      </c>
      <c r="E6" s="46">
        <v>265</v>
      </c>
      <c r="F6" s="46">
        <v>309</v>
      </c>
      <c r="G6" s="46">
        <v>345</v>
      </c>
      <c r="H6" s="46">
        <v>379</v>
      </c>
      <c r="I6" s="46">
        <v>412</v>
      </c>
      <c r="K6" s="135">
        <f t="shared" si="0"/>
        <v>674</v>
      </c>
      <c r="L6">
        <f t="shared" si="1"/>
        <v>560</v>
      </c>
      <c r="M6">
        <f t="shared" si="2"/>
        <v>516</v>
      </c>
      <c r="N6">
        <f t="shared" si="3"/>
        <v>480</v>
      </c>
      <c r="O6">
        <f t="shared" si="4"/>
        <v>446</v>
      </c>
      <c r="P6">
        <f t="shared" si="5"/>
        <v>413</v>
      </c>
    </row>
    <row r="7" spans="1:23" ht="15" x14ac:dyDescent="0.25">
      <c r="A7" s="12">
        <v>826</v>
      </c>
      <c r="B7" s="12" t="s">
        <v>3</v>
      </c>
      <c r="C7" s="13">
        <v>850</v>
      </c>
      <c r="D7" s="11">
        <v>155</v>
      </c>
      <c r="E7" s="46">
        <v>272</v>
      </c>
      <c r="F7" s="46">
        <v>317</v>
      </c>
      <c r="G7" s="46">
        <v>353</v>
      </c>
      <c r="H7" s="46">
        <v>389</v>
      </c>
      <c r="I7" s="46">
        <v>423</v>
      </c>
      <c r="K7" s="135">
        <f t="shared" si="0"/>
        <v>695</v>
      </c>
      <c r="L7">
        <f t="shared" si="1"/>
        <v>578</v>
      </c>
      <c r="M7">
        <f t="shared" si="2"/>
        <v>533</v>
      </c>
      <c r="N7">
        <f t="shared" si="3"/>
        <v>497</v>
      </c>
      <c r="O7">
        <f t="shared" si="4"/>
        <v>461</v>
      </c>
      <c r="P7">
        <f t="shared" si="5"/>
        <v>427</v>
      </c>
    </row>
    <row r="8" spans="1:23" ht="15" x14ac:dyDescent="0.25">
      <c r="A8" s="12">
        <v>851</v>
      </c>
      <c r="B8" s="12" t="s">
        <v>3</v>
      </c>
      <c r="C8" s="13">
        <v>875</v>
      </c>
      <c r="D8" s="11">
        <v>160</v>
      </c>
      <c r="E8" s="46">
        <v>279</v>
      </c>
      <c r="F8" s="46">
        <v>324</v>
      </c>
      <c r="G8" s="46">
        <v>362</v>
      </c>
      <c r="H8" s="46">
        <v>398</v>
      </c>
      <c r="I8" s="46">
        <v>433</v>
      </c>
      <c r="K8" s="135">
        <f t="shared" si="0"/>
        <v>715</v>
      </c>
      <c r="L8">
        <f t="shared" si="1"/>
        <v>596</v>
      </c>
      <c r="M8">
        <f t="shared" si="2"/>
        <v>551</v>
      </c>
      <c r="N8">
        <f t="shared" si="3"/>
        <v>513</v>
      </c>
      <c r="O8">
        <f t="shared" si="4"/>
        <v>477</v>
      </c>
      <c r="P8">
        <f t="shared" si="5"/>
        <v>442</v>
      </c>
    </row>
    <row r="9" spans="1:23" ht="15" x14ac:dyDescent="0.25">
      <c r="A9" s="12">
        <v>876</v>
      </c>
      <c r="B9" s="12" t="s">
        <v>3</v>
      </c>
      <c r="C9" s="13">
        <v>900</v>
      </c>
      <c r="D9" s="11">
        <v>165</v>
      </c>
      <c r="E9" s="46">
        <v>285</v>
      </c>
      <c r="F9" s="46">
        <v>332</v>
      </c>
      <c r="G9" s="46">
        <v>370</v>
      </c>
      <c r="H9" s="46">
        <v>407</v>
      </c>
      <c r="I9" s="46">
        <v>443</v>
      </c>
      <c r="K9" s="135">
        <f t="shared" si="0"/>
        <v>735</v>
      </c>
      <c r="L9">
        <f t="shared" si="1"/>
        <v>615</v>
      </c>
      <c r="M9">
        <f t="shared" si="2"/>
        <v>568</v>
      </c>
      <c r="N9">
        <f t="shared" si="3"/>
        <v>530</v>
      </c>
      <c r="O9">
        <f t="shared" si="4"/>
        <v>493</v>
      </c>
      <c r="P9">
        <f t="shared" si="5"/>
        <v>457</v>
      </c>
    </row>
    <row r="10" spans="1:23" ht="15" x14ac:dyDescent="0.25">
      <c r="A10" s="12">
        <v>901</v>
      </c>
      <c r="B10" s="12" t="s">
        <v>3</v>
      </c>
      <c r="C10" s="13">
        <v>925</v>
      </c>
      <c r="D10" s="11">
        <v>169</v>
      </c>
      <c r="E10" s="46">
        <v>292</v>
      </c>
      <c r="F10" s="46">
        <v>340</v>
      </c>
      <c r="G10" s="46">
        <v>379</v>
      </c>
      <c r="H10" s="46">
        <v>417</v>
      </c>
      <c r="I10" s="46">
        <v>453</v>
      </c>
      <c r="K10" s="135">
        <f t="shared" si="0"/>
        <v>756</v>
      </c>
      <c r="L10">
        <f t="shared" si="1"/>
        <v>633</v>
      </c>
      <c r="M10">
        <f t="shared" si="2"/>
        <v>585</v>
      </c>
      <c r="N10">
        <f t="shared" si="3"/>
        <v>546</v>
      </c>
      <c r="O10">
        <f t="shared" si="4"/>
        <v>508</v>
      </c>
      <c r="P10">
        <f t="shared" si="5"/>
        <v>472</v>
      </c>
    </row>
    <row r="11" spans="1:23" ht="15" x14ac:dyDescent="0.25">
      <c r="A11" s="12">
        <v>926</v>
      </c>
      <c r="B11" s="12" t="s">
        <v>3</v>
      </c>
      <c r="C11" s="13">
        <v>950</v>
      </c>
      <c r="D11" s="11">
        <v>174</v>
      </c>
      <c r="E11" s="46">
        <v>299</v>
      </c>
      <c r="F11" s="46">
        <v>348</v>
      </c>
      <c r="G11" s="46">
        <v>387</v>
      </c>
      <c r="H11" s="46">
        <v>426</v>
      </c>
      <c r="I11" s="46">
        <v>464</v>
      </c>
      <c r="K11" s="135">
        <f t="shared" si="0"/>
        <v>776</v>
      </c>
      <c r="L11">
        <f t="shared" si="1"/>
        <v>651</v>
      </c>
      <c r="M11">
        <f t="shared" si="2"/>
        <v>602</v>
      </c>
      <c r="N11">
        <f t="shared" si="3"/>
        <v>563</v>
      </c>
      <c r="O11">
        <f t="shared" si="4"/>
        <v>524</v>
      </c>
      <c r="P11">
        <f t="shared" si="5"/>
        <v>486</v>
      </c>
    </row>
    <row r="12" spans="1:23" ht="15" x14ac:dyDescent="0.25">
      <c r="A12" s="12">
        <v>951</v>
      </c>
      <c r="B12" s="12" t="s">
        <v>3</v>
      </c>
      <c r="C12" s="13">
        <v>975</v>
      </c>
      <c r="D12" s="11">
        <v>179</v>
      </c>
      <c r="E12" s="46">
        <v>305</v>
      </c>
      <c r="F12" s="46">
        <v>355</v>
      </c>
      <c r="G12" s="46">
        <v>396</v>
      </c>
      <c r="H12" s="46">
        <v>436</v>
      </c>
      <c r="I12" s="46">
        <v>474</v>
      </c>
      <c r="K12" s="135">
        <f t="shared" si="0"/>
        <v>796</v>
      </c>
      <c r="L12">
        <f t="shared" si="1"/>
        <v>670</v>
      </c>
      <c r="M12">
        <f t="shared" si="2"/>
        <v>620</v>
      </c>
      <c r="N12">
        <f t="shared" si="3"/>
        <v>579</v>
      </c>
      <c r="O12">
        <f t="shared" si="4"/>
        <v>539</v>
      </c>
      <c r="P12">
        <f t="shared" si="5"/>
        <v>501</v>
      </c>
    </row>
    <row r="13" spans="1:23" ht="15" x14ac:dyDescent="0.25">
      <c r="A13" s="12">
        <v>976</v>
      </c>
      <c r="B13" s="12" t="s">
        <v>3</v>
      </c>
      <c r="C13" s="13">
        <v>1000</v>
      </c>
      <c r="D13" s="11">
        <v>183</v>
      </c>
      <c r="E13" s="46">
        <v>312</v>
      </c>
      <c r="F13" s="46">
        <v>363</v>
      </c>
      <c r="G13" s="46">
        <v>405</v>
      </c>
      <c r="H13" s="46">
        <v>445</v>
      </c>
      <c r="I13" s="46">
        <v>484</v>
      </c>
      <c r="K13" s="135">
        <f t="shared" si="0"/>
        <v>817</v>
      </c>
      <c r="L13">
        <f t="shared" si="1"/>
        <v>688</v>
      </c>
      <c r="M13">
        <f t="shared" si="2"/>
        <v>637</v>
      </c>
      <c r="N13">
        <f t="shared" si="3"/>
        <v>595</v>
      </c>
      <c r="O13">
        <f t="shared" si="4"/>
        <v>555</v>
      </c>
      <c r="P13">
        <f t="shared" si="5"/>
        <v>516</v>
      </c>
    </row>
    <row r="14" spans="1:23" ht="15" x14ac:dyDescent="0.25">
      <c r="A14" s="12">
        <v>1001</v>
      </c>
      <c r="B14" s="12" t="s">
        <v>3</v>
      </c>
      <c r="C14" s="13">
        <v>1050</v>
      </c>
      <c r="D14" s="11">
        <v>193</v>
      </c>
      <c r="E14" s="46">
        <v>322</v>
      </c>
      <c r="F14" s="46">
        <v>374</v>
      </c>
      <c r="G14" s="46">
        <v>417</v>
      </c>
      <c r="H14" s="46">
        <v>459</v>
      </c>
      <c r="I14" s="46">
        <v>500</v>
      </c>
      <c r="K14" s="135">
        <f t="shared" si="0"/>
        <v>857</v>
      </c>
      <c r="L14">
        <f t="shared" si="1"/>
        <v>728</v>
      </c>
      <c r="M14">
        <f t="shared" si="2"/>
        <v>676</v>
      </c>
      <c r="N14">
        <f t="shared" si="3"/>
        <v>633</v>
      </c>
      <c r="O14">
        <f t="shared" si="4"/>
        <v>591</v>
      </c>
      <c r="P14">
        <f t="shared" si="5"/>
        <v>550</v>
      </c>
    </row>
    <row r="15" spans="1:23" ht="15" x14ac:dyDescent="0.25">
      <c r="A15" s="12">
        <v>1051</v>
      </c>
      <c r="B15" s="12" t="s">
        <v>3</v>
      </c>
      <c r="C15" s="13">
        <v>1100</v>
      </c>
      <c r="D15" s="11">
        <v>201</v>
      </c>
      <c r="E15" s="46">
        <v>335</v>
      </c>
      <c r="F15" s="46">
        <v>390</v>
      </c>
      <c r="G15" s="46">
        <v>435</v>
      </c>
      <c r="H15" s="46">
        <v>478</v>
      </c>
      <c r="I15" s="46">
        <v>520</v>
      </c>
      <c r="K15" s="135">
        <f t="shared" si="0"/>
        <v>899</v>
      </c>
      <c r="L15">
        <f t="shared" si="1"/>
        <v>765</v>
      </c>
      <c r="M15">
        <f t="shared" si="2"/>
        <v>710</v>
      </c>
      <c r="N15">
        <f t="shared" si="3"/>
        <v>665</v>
      </c>
      <c r="O15">
        <f t="shared" si="4"/>
        <v>622</v>
      </c>
      <c r="P15">
        <f t="shared" si="5"/>
        <v>580</v>
      </c>
    </row>
    <row r="16" spans="1:23" ht="15" x14ac:dyDescent="0.25">
      <c r="A16" s="12">
        <v>1101</v>
      </c>
      <c r="B16" s="12" t="s">
        <v>3</v>
      </c>
      <c r="C16" s="13">
        <v>1150</v>
      </c>
      <c r="D16" s="11">
        <v>210</v>
      </c>
      <c r="E16" s="46">
        <v>348</v>
      </c>
      <c r="F16" s="46">
        <v>405</v>
      </c>
      <c r="G16" s="46">
        <v>452</v>
      </c>
      <c r="H16" s="46">
        <v>497</v>
      </c>
      <c r="I16" s="46">
        <v>541</v>
      </c>
      <c r="K16" s="135">
        <f t="shared" si="0"/>
        <v>940</v>
      </c>
      <c r="L16">
        <f t="shared" si="1"/>
        <v>802</v>
      </c>
      <c r="M16">
        <f t="shared" si="2"/>
        <v>745</v>
      </c>
      <c r="N16">
        <f t="shared" si="3"/>
        <v>698</v>
      </c>
      <c r="O16">
        <f t="shared" si="4"/>
        <v>653</v>
      </c>
      <c r="P16">
        <f t="shared" si="5"/>
        <v>609</v>
      </c>
      <c r="R16" s="136">
        <v>30</v>
      </c>
      <c r="S16" s="136">
        <v>30</v>
      </c>
      <c r="T16" s="136">
        <v>30</v>
      </c>
      <c r="U16" s="136">
        <v>30</v>
      </c>
      <c r="V16" s="136">
        <v>30</v>
      </c>
      <c r="W16" s="136">
        <v>30</v>
      </c>
    </row>
    <row r="17" spans="1:23" ht="15" x14ac:dyDescent="0.25">
      <c r="A17" s="12">
        <v>1151</v>
      </c>
      <c r="B17" s="12" t="s">
        <v>3</v>
      </c>
      <c r="C17" s="13">
        <v>1200</v>
      </c>
      <c r="D17" s="11">
        <v>220</v>
      </c>
      <c r="E17" s="46">
        <v>362</v>
      </c>
      <c r="F17" s="46">
        <v>420</v>
      </c>
      <c r="G17" s="46">
        <v>469</v>
      </c>
      <c r="H17" s="46">
        <v>516</v>
      </c>
      <c r="I17" s="46">
        <v>561</v>
      </c>
      <c r="K17" s="135">
        <f t="shared" si="0"/>
        <v>980</v>
      </c>
      <c r="L17">
        <f t="shared" si="1"/>
        <v>838</v>
      </c>
      <c r="M17">
        <f t="shared" si="2"/>
        <v>780</v>
      </c>
      <c r="N17">
        <f t="shared" si="3"/>
        <v>731</v>
      </c>
      <c r="O17">
        <f t="shared" si="4"/>
        <v>684</v>
      </c>
      <c r="P17">
        <f t="shared" si="5"/>
        <v>639</v>
      </c>
      <c r="R17" s="136">
        <f t="shared" ref="R17:R21" si="6">C17-1163</f>
        <v>37</v>
      </c>
      <c r="S17" s="136">
        <f t="shared" ref="S17:S25" si="7">C17-1163</f>
        <v>37</v>
      </c>
      <c r="T17" s="136">
        <f t="shared" ref="T17:T27" si="8">C17-1163</f>
        <v>37</v>
      </c>
      <c r="U17" s="136">
        <f t="shared" ref="U17:U29" si="9">C17-1163</f>
        <v>37</v>
      </c>
      <c r="V17" s="136">
        <f t="shared" ref="V17:V31" si="10">C17-1163</f>
        <v>37</v>
      </c>
      <c r="W17" s="136">
        <f t="shared" ref="W17:W33" si="11">C17-1163</f>
        <v>37</v>
      </c>
    </row>
    <row r="18" spans="1:23" ht="15" x14ac:dyDescent="0.25">
      <c r="A18" s="12">
        <v>1201</v>
      </c>
      <c r="B18" s="12" t="s">
        <v>3</v>
      </c>
      <c r="C18" s="13">
        <v>1250</v>
      </c>
      <c r="D18" s="11">
        <v>229</v>
      </c>
      <c r="E18" s="46">
        <v>375</v>
      </c>
      <c r="F18" s="46">
        <v>436</v>
      </c>
      <c r="G18" s="46">
        <v>486</v>
      </c>
      <c r="H18" s="46">
        <v>535</v>
      </c>
      <c r="I18" s="46">
        <v>582</v>
      </c>
      <c r="K18" s="135">
        <f t="shared" si="0"/>
        <v>1021</v>
      </c>
      <c r="L18">
        <f t="shared" si="1"/>
        <v>875</v>
      </c>
      <c r="M18">
        <f t="shared" si="2"/>
        <v>814</v>
      </c>
      <c r="N18">
        <f t="shared" si="3"/>
        <v>764</v>
      </c>
      <c r="O18">
        <f t="shared" si="4"/>
        <v>715</v>
      </c>
      <c r="P18">
        <f t="shared" si="5"/>
        <v>668</v>
      </c>
      <c r="R18" s="136">
        <f t="shared" si="6"/>
        <v>87</v>
      </c>
      <c r="S18" s="136">
        <f t="shared" si="7"/>
        <v>87</v>
      </c>
      <c r="T18" s="136">
        <f t="shared" si="8"/>
        <v>87</v>
      </c>
      <c r="U18" s="136">
        <f t="shared" si="9"/>
        <v>87</v>
      </c>
      <c r="V18" s="136">
        <f t="shared" si="10"/>
        <v>87</v>
      </c>
      <c r="W18" s="136">
        <f t="shared" si="11"/>
        <v>87</v>
      </c>
    </row>
    <row r="19" spans="1:23" ht="15" x14ac:dyDescent="0.25">
      <c r="A19" s="12">
        <v>1251</v>
      </c>
      <c r="B19" s="12" t="s">
        <v>3</v>
      </c>
      <c r="C19" s="13">
        <v>1300</v>
      </c>
      <c r="D19" s="11">
        <v>238</v>
      </c>
      <c r="E19" s="46">
        <v>388</v>
      </c>
      <c r="F19" s="46">
        <v>451</v>
      </c>
      <c r="G19" s="46">
        <v>503</v>
      </c>
      <c r="H19" s="46">
        <v>553</v>
      </c>
      <c r="I19" s="46">
        <v>602</v>
      </c>
      <c r="K19" s="135">
        <f t="shared" si="0"/>
        <v>1062</v>
      </c>
      <c r="L19">
        <f t="shared" si="1"/>
        <v>912</v>
      </c>
      <c r="M19">
        <f t="shared" si="2"/>
        <v>849</v>
      </c>
      <c r="N19">
        <f t="shared" si="3"/>
        <v>797</v>
      </c>
      <c r="O19">
        <f t="shared" si="4"/>
        <v>747</v>
      </c>
      <c r="P19">
        <f t="shared" si="5"/>
        <v>698</v>
      </c>
      <c r="R19" s="136">
        <f t="shared" si="6"/>
        <v>137</v>
      </c>
      <c r="S19" s="136">
        <f t="shared" si="7"/>
        <v>137</v>
      </c>
      <c r="T19" s="136">
        <f t="shared" si="8"/>
        <v>137</v>
      </c>
      <c r="U19" s="136">
        <f t="shared" si="9"/>
        <v>137</v>
      </c>
      <c r="V19" s="136">
        <f t="shared" si="10"/>
        <v>137</v>
      </c>
      <c r="W19" s="136">
        <f t="shared" si="11"/>
        <v>137</v>
      </c>
    </row>
    <row r="20" spans="1:23" ht="15" x14ac:dyDescent="0.25">
      <c r="A20" s="12">
        <v>1301</v>
      </c>
      <c r="B20" s="12" t="s">
        <v>3</v>
      </c>
      <c r="C20" s="13">
        <v>1350</v>
      </c>
      <c r="D20" s="11">
        <v>248</v>
      </c>
      <c r="E20" s="46">
        <v>401</v>
      </c>
      <c r="F20" s="46">
        <v>467</v>
      </c>
      <c r="G20" s="46">
        <v>520</v>
      </c>
      <c r="H20" s="46">
        <v>572</v>
      </c>
      <c r="I20" s="46">
        <v>623</v>
      </c>
      <c r="K20" s="135">
        <f t="shared" si="0"/>
        <v>1102</v>
      </c>
      <c r="L20">
        <f t="shared" si="1"/>
        <v>949</v>
      </c>
      <c r="M20">
        <f t="shared" si="2"/>
        <v>883</v>
      </c>
      <c r="N20">
        <f t="shared" si="3"/>
        <v>830</v>
      </c>
      <c r="O20">
        <f t="shared" si="4"/>
        <v>778</v>
      </c>
      <c r="P20">
        <f t="shared" si="5"/>
        <v>727</v>
      </c>
      <c r="R20" s="136">
        <f t="shared" si="6"/>
        <v>187</v>
      </c>
      <c r="S20" s="136">
        <f t="shared" si="7"/>
        <v>187</v>
      </c>
      <c r="T20" s="136">
        <f t="shared" si="8"/>
        <v>187</v>
      </c>
      <c r="U20" s="136">
        <f t="shared" si="9"/>
        <v>187</v>
      </c>
      <c r="V20" s="136">
        <f t="shared" si="10"/>
        <v>187</v>
      </c>
      <c r="W20" s="136">
        <f t="shared" si="11"/>
        <v>187</v>
      </c>
    </row>
    <row r="21" spans="1:23" ht="15" x14ac:dyDescent="0.25">
      <c r="A21" s="12">
        <v>1351</v>
      </c>
      <c r="B21" s="12" t="s">
        <v>3</v>
      </c>
      <c r="C21" s="13">
        <v>1400</v>
      </c>
      <c r="D21" s="11">
        <v>256</v>
      </c>
      <c r="E21" s="46">
        <v>414</v>
      </c>
      <c r="F21" s="46">
        <v>481</v>
      </c>
      <c r="G21" s="46">
        <v>536</v>
      </c>
      <c r="H21" s="46">
        <v>590</v>
      </c>
      <c r="I21" s="46">
        <v>642</v>
      </c>
      <c r="K21" s="135">
        <f t="shared" si="0"/>
        <v>1144</v>
      </c>
      <c r="L21">
        <f t="shared" si="1"/>
        <v>986</v>
      </c>
      <c r="M21">
        <f t="shared" si="2"/>
        <v>919</v>
      </c>
      <c r="N21">
        <f t="shared" si="3"/>
        <v>864</v>
      </c>
      <c r="O21">
        <f t="shared" si="4"/>
        <v>810</v>
      </c>
      <c r="P21">
        <f t="shared" si="5"/>
        <v>758</v>
      </c>
      <c r="R21" s="136">
        <f t="shared" si="6"/>
        <v>237</v>
      </c>
      <c r="S21" s="136">
        <f t="shared" si="7"/>
        <v>237</v>
      </c>
      <c r="T21" s="136">
        <f t="shared" si="8"/>
        <v>237</v>
      </c>
      <c r="U21" s="136">
        <f t="shared" si="9"/>
        <v>237</v>
      </c>
      <c r="V21" s="136">
        <f t="shared" si="10"/>
        <v>237</v>
      </c>
      <c r="W21" s="136">
        <f t="shared" si="11"/>
        <v>237</v>
      </c>
    </row>
    <row r="22" spans="1:23" ht="15" x14ac:dyDescent="0.25">
      <c r="A22" s="12">
        <v>1401</v>
      </c>
      <c r="B22" s="12" t="s">
        <v>3</v>
      </c>
      <c r="C22" s="13">
        <v>1450</v>
      </c>
      <c r="D22" s="11">
        <v>265</v>
      </c>
      <c r="E22" s="46">
        <v>426</v>
      </c>
      <c r="F22" s="46">
        <v>495</v>
      </c>
      <c r="G22" s="46">
        <v>552</v>
      </c>
      <c r="H22" s="46">
        <v>607</v>
      </c>
      <c r="I22" s="46">
        <v>661</v>
      </c>
      <c r="K22" s="135">
        <f t="shared" si="0"/>
        <v>1185</v>
      </c>
      <c r="L22">
        <f t="shared" si="1"/>
        <v>1024</v>
      </c>
      <c r="M22">
        <f t="shared" si="2"/>
        <v>955</v>
      </c>
      <c r="N22">
        <f t="shared" si="3"/>
        <v>898</v>
      </c>
      <c r="O22">
        <f t="shared" si="4"/>
        <v>843</v>
      </c>
      <c r="P22">
        <f t="shared" si="5"/>
        <v>789</v>
      </c>
      <c r="R22" s="11">
        <v>265</v>
      </c>
      <c r="S22" s="136">
        <f t="shared" si="7"/>
        <v>287</v>
      </c>
      <c r="T22" s="136">
        <f t="shared" si="8"/>
        <v>287</v>
      </c>
      <c r="U22" s="136">
        <f t="shared" si="9"/>
        <v>287</v>
      </c>
      <c r="V22" s="136">
        <f t="shared" si="10"/>
        <v>287</v>
      </c>
      <c r="W22" s="136">
        <f t="shared" si="11"/>
        <v>287</v>
      </c>
    </row>
    <row r="23" spans="1:23" ht="15" x14ac:dyDescent="0.25">
      <c r="A23" s="12">
        <v>1451</v>
      </c>
      <c r="B23" s="12" t="s">
        <v>3</v>
      </c>
      <c r="C23" s="13">
        <v>1500</v>
      </c>
      <c r="D23" s="11">
        <v>275</v>
      </c>
      <c r="E23" s="46">
        <v>438</v>
      </c>
      <c r="F23" s="46">
        <v>510</v>
      </c>
      <c r="G23" s="46">
        <v>568</v>
      </c>
      <c r="H23" s="46">
        <v>625</v>
      </c>
      <c r="I23" s="46">
        <v>680</v>
      </c>
      <c r="K23" s="135">
        <f t="shared" si="0"/>
        <v>1225</v>
      </c>
      <c r="L23">
        <f t="shared" si="1"/>
        <v>1062</v>
      </c>
      <c r="M23">
        <f t="shared" si="2"/>
        <v>990</v>
      </c>
      <c r="N23">
        <f t="shared" si="3"/>
        <v>932</v>
      </c>
      <c r="O23">
        <f t="shared" si="4"/>
        <v>875</v>
      </c>
      <c r="P23">
        <f t="shared" si="5"/>
        <v>820</v>
      </c>
      <c r="R23" s="11">
        <v>275</v>
      </c>
      <c r="S23" s="136">
        <f t="shared" si="7"/>
        <v>337</v>
      </c>
      <c r="T23" s="136">
        <f t="shared" si="8"/>
        <v>337</v>
      </c>
      <c r="U23" s="136">
        <f t="shared" si="9"/>
        <v>337</v>
      </c>
      <c r="V23" s="136">
        <f t="shared" si="10"/>
        <v>337</v>
      </c>
      <c r="W23" s="136">
        <f t="shared" si="11"/>
        <v>337</v>
      </c>
    </row>
    <row r="24" spans="1:23" ht="15" x14ac:dyDescent="0.25">
      <c r="A24" s="12">
        <v>1501</v>
      </c>
      <c r="B24" s="12" t="s">
        <v>3</v>
      </c>
      <c r="C24" s="13">
        <v>1550</v>
      </c>
      <c r="D24" s="11">
        <v>284</v>
      </c>
      <c r="E24" s="46">
        <v>451</v>
      </c>
      <c r="F24" s="46">
        <v>524</v>
      </c>
      <c r="G24" s="46">
        <v>584</v>
      </c>
      <c r="H24" s="46">
        <v>643</v>
      </c>
      <c r="I24" s="46">
        <v>699</v>
      </c>
      <c r="K24" s="135">
        <f t="shared" si="0"/>
        <v>1266</v>
      </c>
      <c r="L24">
        <f t="shared" si="1"/>
        <v>1099</v>
      </c>
      <c r="M24">
        <f t="shared" si="2"/>
        <v>1026</v>
      </c>
      <c r="N24">
        <f t="shared" si="3"/>
        <v>966</v>
      </c>
      <c r="O24">
        <f t="shared" si="4"/>
        <v>907</v>
      </c>
      <c r="P24">
        <f t="shared" si="5"/>
        <v>851</v>
      </c>
      <c r="R24" s="11">
        <v>284</v>
      </c>
      <c r="S24" s="136">
        <f t="shared" si="7"/>
        <v>387</v>
      </c>
      <c r="T24" s="136">
        <f t="shared" si="8"/>
        <v>387</v>
      </c>
      <c r="U24" s="136">
        <f t="shared" si="9"/>
        <v>387</v>
      </c>
      <c r="V24" s="136">
        <f t="shared" si="10"/>
        <v>387</v>
      </c>
      <c r="W24" s="136">
        <f t="shared" si="11"/>
        <v>387</v>
      </c>
    </row>
    <row r="25" spans="1:23" ht="15" x14ac:dyDescent="0.25">
      <c r="A25" s="12">
        <v>1551</v>
      </c>
      <c r="B25" s="12" t="s">
        <v>3</v>
      </c>
      <c r="C25" s="13">
        <v>1600</v>
      </c>
      <c r="D25" s="11">
        <v>293</v>
      </c>
      <c r="E25" s="46">
        <v>463</v>
      </c>
      <c r="F25" s="46">
        <v>538</v>
      </c>
      <c r="G25" s="46">
        <v>600</v>
      </c>
      <c r="H25" s="46">
        <v>660</v>
      </c>
      <c r="I25" s="46">
        <v>718</v>
      </c>
      <c r="K25" s="135">
        <f t="shared" si="0"/>
        <v>1307</v>
      </c>
      <c r="L25">
        <f t="shared" si="1"/>
        <v>1137</v>
      </c>
      <c r="M25">
        <f t="shared" si="2"/>
        <v>1062</v>
      </c>
      <c r="N25">
        <f t="shared" si="3"/>
        <v>1000</v>
      </c>
      <c r="O25">
        <f t="shared" si="4"/>
        <v>940</v>
      </c>
      <c r="P25">
        <f t="shared" si="5"/>
        <v>882</v>
      </c>
      <c r="R25" s="11">
        <v>293</v>
      </c>
      <c r="S25" s="136">
        <f t="shared" si="7"/>
        <v>437</v>
      </c>
      <c r="T25" s="136">
        <f t="shared" si="8"/>
        <v>437</v>
      </c>
      <c r="U25" s="136">
        <f t="shared" si="9"/>
        <v>437</v>
      </c>
      <c r="V25" s="136">
        <f t="shared" si="10"/>
        <v>437</v>
      </c>
      <c r="W25" s="136">
        <f t="shared" si="11"/>
        <v>437</v>
      </c>
    </row>
    <row r="26" spans="1:23" ht="15" x14ac:dyDescent="0.25">
      <c r="A26" s="12">
        <v>1601</v>
      </c>
      <c r="B26" s="12" t="s">
        <v>3</v>
      </c>
      <c r="C26" s="13">
        <v>1650</v>
      </c>
      <c r="D26" s="11">
        <v>303</v>
      </c>
      <c r="E26" s="46">
        <v>476</v>
      </c>
      <c r="F26" s="46">
        <v>553</v>
      </c>
      <c r="G26" s="46">
        <v>616</v>
      </c>
      <c r="H26" s="46">
        <v>678</v>
      </c>
      <c r="I26" s="46">
        <v>737</v>
      </c>
      <c r="K26" s="135">
        <f t="shared" si="0"/>
        <v>1347</v>
      </c>
      <c r="L26">
        <f t="shared" si="1"/>
        <v>1174</v>
      </c>
      <c r="M26">
        <f t="shared" si="2"/>
        <v>1097</v>
      </c>
      <c r="N26">
        <f t="shared" si="3"/>
        <v>1034</v>
      </c>
      <c r="O26">
        <f t="shared" si="4"/>
        <v>972</v>
      </c>
      <c r="P26">
        <f t="shared" si="5"/>
        <v>913</v>
      </c>
      <c r="R26" s="11">
        <v>303</v>
      </c>
      <c r="S26" s="46">
        <v>476</v>
      </c>
      <c r="T26" s="136">
        <f t="shared" si="8"/>
        <v>487</v>
      </c>
      <c r="U26" s="136">
        <f t="shared" si="9"/>
        <v>487</v>
      </c>
      <c r="V26" s="136">
        <f t="shared" si="10"/>
        <v>487</v>
      </c>
      <c r="W26" s="136">
        <f t="shared" si="11"/>
        <v>487</v>
      </c>
    </row>
    <row r="27" spans="1:23" ht="15" x14ac:dyDescent="0.25">
      <c r="A27" s="12">
        <v>1651</v>
      </c>
      <c r="B27" s="12" t="s">
        <v>3</v>
      </c>
      <c r="C27" s="13">
        <v>1700</v>
      </c>
      <c r="D27" s="15">
        <v>311</v>
      </c>
      <c r="E27" s="46">
        <v>488</v>
      </c>
      <c r="F27" s="46">
        <v>567</v>
      </c>
      <c r="G27" s="46">
        <v>632</v>
      </c>
      <c r="H27" s="46">
        <v>695</v>
      </c>
      <c r="I27" s="46">
        <v>757</v>
      </c>
      <c r="K27" s="135">
        <f t="shared" si="0"/>
        <v>1389</v>
      </c>
      <c r="L27">
        <f t="shared" si="1"/>
        <v>1212</v>
      </c>
      <c r="M27">
        <f t="shared" si="2"/>
        <v>1133</v>
      </c>
      <c r="N27">
        <f t="shared" si="3"/>
        <v>1068</v>
      </c>
      <c r="O27">
        <f t="shared" si="4"/>
        <v>1005</v>
      </c>
      <c r="P27">
        <f t="shared" si="5"/>
        <v>943</v>
      </c>
      <c r="R27" s="15">
        <v>311</v>
      </c>
      <c r="S27" s="46">
        <v>488</v>
      </c>
      <c r="T27" s="136">
        <f t="shared" si="8"/>
        <v>537</v>
      </c>
      <c r="U27" s="136">
        <f t="shared" si="9"/>
        <v>537</v>
      </c>
      <c r="V27" s="136">
        <f t="shared" si="10"/>
        <v>537</v>
      </c>
      <c r="W27" s="136">
        <f t="shared" si="11"/>
        <v>537</v>
      </c>
    </row>
    <row r="28" spans="1:23" ht="15" x14ac:dyDescent="0.25">
      <c r="A28" s="12">
        <v>1701</v>
      </c>
      <c r="B28" s="12" t="s">
        <v>3</v>
      </c>
      <c r="C28" s="13">
        <v>1750</v>
      </c>
      <c r="D28" s="11">
        <v>320</v>
      </c>
      <c r="E28" s="46">
        <v>500</v>
      </c>
      <c r="F28" s="46">
        <v>581</v>
      </c>
      <c r="G28" s="46">
        <v>648</v>
      </c>
      <c r="H28" s="46">
        <v>713</v>
      </c>
      <c r="I28" s="46">
        <v>776</v>
      </c>
      <c r="K28" s="135">
        <f t="shared" si="0"/>
        <v>1430</v>
      </c>
      <c r="L28">
        <f t="shared" si="1"/>
        <v>1250</v>
      </c>
      <c r="M28">
        <f t="shared" si="2"/>
        <v>1169</v>
      </c>
      <c r="N28">
        <f t="shared" si="3"/>
        <v>1102</v>
      </c>
      <c r="O28">
        <f t="shared" si="4"/>
        <v>1037</v>
      </c>
      <c r="P28">
        <f t="shared" si="5"/>
        <v>974</v>
      </c>
      <c r="R28" s="11">
        <v>320</v>
      </c>
      <c r="S28" s="46">
        <v>500</v>
      </c>
      <c r="T28" s="46">
        <v>581</v>
      </c>
      <c r="U28" s="136">
        <f t="shared" si="9"/>
        <v>587</v>
      </c>
      <c r="V28" s="136">
        <f t="shared" si="10"/>
        <v>587</v>
      </c>
      <c r="W28" s="136">
        <f t="shared" si="11"/>
        <v>587</v>
      </c>
    </row>
    <row r="29" spans="1:23" ht="15" x14ac:dyDescent="0.25">
      <c r="A29" s="12">
        <v>1751</v>
      </c>
      <c r="B29" s="12" t="s">
        <v>3</v>
      </c>
      <c r="C29" s="13">
        <v>1800</v>
      </c>
      <c r="D29" s="11">
        <v>330</v>
      </c>
      <c r="E29" s="14">
        <v>513</v>
      </c>
      <c r="F29" s="46">
        <v>596</v>
      </c>
      <c r="G29" s="46">
        <v>664</v>
      </c>
      <c r="H29" s="46">
        <v>731</v>
      </c>
      <c r="I29" s="46">
        <v>795</v>
      </c>
      <c r="K29" s="135">
        <f t="shared" si="0"/>
        <v>1470</v>
      </c>
      <c r="L29">
        <f t="shared" si="1"/>
        <v>1287</v>
      </c>
      <c r="M29">
        <f t="shared" si="2"/>
        <v>1204</v>
      </c>
      <c r="N29">
        <f t="shared" si="3"/>
        <v>1136</v>
      </c>
      <c r="O29">
        <f t="shared" si="4"/>
        <v>1069</v>
      </c>
      <c r="P29">
        <f t="shared" si="5"/>
        <v>1005</v>
      </c>
      <c r="R29" s="11">
        <v>330</v>
      </c>
      <c r="S29" s="14">
        <v>513</v>
      </c>
      <c r="T29" s="46">
        <v>596</v>
      </c>
      <c r="U29" s="136">
        <f t="shared" si="9"/>
        <v>637</v>
      </c>
      <c r="V29" s="136">
        <f t="shared" si="10"/>
        <v>637</v>
      </c>
      <c r="W29" s="136">
        <f t="shared" si="11"/>
        <v>637</v>
      </c>
    </row>
    <row r="30" spans="1:23" ht="15" x14ac:dyDescent="0.25">
      <c r="A30" s="12">
        <v>1801</v>
      </c>
      <c r="B30" s="12" t="s">
        <v>3</v>
      </c>
      <c r="C30" s="13">
        <v>1850</v>
      </c>
      <c r="D30" s="11">
        <v>339</v>
      </c>
      <c r="E30" s="46">
        <v>525</v>
      </c>
      <c r="F30" s="46">
        <v>610</v>
      </c>
      <c r="G30" s="46">
        <v>680</v>
      </c>
      <c r="H30" s="46">
        <v>748</v>
      </c>
      <c r="I30" s="46">
        <v>814</v>
      </c>
      <c r="K30" s="135">
        <f t="shared" si="0"/>
        <v>1511</v>
      </c>
      <c r="L30">
        <f t="shared" si="1"/>
        <v>1325</v>
      </c>
      <c r="M30">
        <f t="shared" si="2"/>
        <v>1240</v>
      </c>
      <c r="N30">
        <f t="shared" si="3"/>
        <v>1170</v>
      </c>
      <c r="O30">
        <f t="shared" si="4"/>
        <v>1102</v>
      </c>
      <c r="P30">
        <f t="shared" si="5"/>
        <v>1036</v>
      </c>
      <c r="R30" s="11">
        <v>339</v>
      </c>
      <c r="S30" s="46">
        <v>525</v>
      </c>
      <c r="T30" s="46">
        <v>610</v>
      </c>
      <c r="U30" s="46">
        <v>680</v>
      </c>
      <c r="V30" s="136">
        <f t="shared" si="10"/>
        <v>687</v>
      </c>
      <c r="W30" s="136">
        <f t="shared" si="11"/>
        <v>687</v>
      </c>
    </row>
    <row r="31" spans="1:23" ht="15" x14ac:dyDescent="0.25">
      <c r="A31" s="12">
        <v>1851</v>
      </c>
      <c r="B31" s="12" t="s">
        <v>3</v>
      </c>
      <c r="C31" s="13">
        <v>1900</v>
      </c>
      <c r="D31" s="11">
        <v>348</v>
      </c>
      <c r="E31" s="46">
        <v>538</v>
      </c>
      <c r="F31" s="46">
        <v>624</v>
      </c>
      <c r="G31" s="46">
        <v>696</v>
      </c>
      <c r="H31" s="46">
        <v>766</v>
      </c>
      <c r="I31" s="46">
        <v>833</v>
      </c>
      <c r="K31" s="135">
        <f t="shared" si="0"/>
        <v>1552</v>
      </c>
      <c r="L31">
        <f t="shared" si="1"/>
        <v>1362</v>
      </c>
      <c r="M31">
        <f t="shared" si="2"/>
        <v>1276</v>
      </c>
      <c r="N31">
        <f t="shared" si="3"/>
        <v>1204</v>
      </c>
      <c r="O31">
        <f t="shared" si="4"/>
        <v>1134</v>
      </c>
      <c r="P31">
        <f t="shared" si="5"/>
        <v>1067</v>
      </c>
      <c r="R31" s="11">
        <v>348</v>
      </c>
      <c r="S31" s="46">
        <v>538</v>
      </c>
      <c r="T31" s="46">
        <v>624</v>
      </c>
      <c r="U31" s="46">
        <v>696</v>
      </c>
      <c r="V31" s="136">
        <f t="shared" si="10"/>
        <v>737</v>
      </c>
      <c r="W31" s="136">
        <f t="shared" si="11"/>
        <v>737</v>
      </c>
    </row>
    <row r="32" spans="1:23" ht="15" x14ac:dyDescent="0.25">
      <c r="A32" s="12">
        <v>1901</v>
      </c>
      <c r="B32" s="12" t="s">
        <v>3</v>
      </c>
      <c r="C32" s="13">
        <v>1950</v>
      </c>
      <c r="D32" s="11">
        <v>358</v>
      </c>
      <c r="E32" s="46">
        <v>550</v>
      </c>
      <c r="F32" s="46">
        <v>638</v>
      </c>
      <c r="G32" s="46">
        <v>712</v>
      </c>
      <c r="H32" s="46">
        <v>783</v>
      </c>
      <c r="I32" s="46">
        <v>852</v>
      </c>
      <c r="K32" s="135">
        <f t="shared" si="0"/>
        <v>1592</v>
      </c>
      <c r="L32">
        <f t="shared" si="1"/>
        <v>1400</v>
      </c>
      <c r="M32">
        <f t="shared" si="2"/>
        <v>1312</v>
      </c>
      <c r="N32">
        <f t="shared" si="3"/>
        <v>1238</v>
      </c>
      <c r="O32">
        <f t="shared" si="4"/>
        <v>1167</v>
      </c>
      <c r="P32">
        <f t="shared" si="5"/>
        <v>1098</v>
      </c>
      <c r="R32" s="11">
        <v>358</v>
      </c>
      <c r="S32" s="46">
        <v>550</v>
      </c>
      <c r="T32" s="46">
        <v>638</v>
      </c>
      <c r="U32" s="46">
        <v>712</v>
      </c>
      <c r="V32" s="46">
        <v>783</v>
      </c>
      <c r="W32" s="136">
        <f t="shared" si="11"/>
        <v>787</v>
      </c>
    </row>
    <row r="33" spans="1:23" ht="15" x14ac:dyDescent="0.25">
      <c r="A33" s="12">
        <v>1951</v>
      </c>
      <c r="B33" s="12" t="s">
        <v>3</v>
      </c>
      <c r="C33" s="13">
        <v>2000</v>
      </c>
      <c r="D33" s="11">
        <v>366</v>
      </c>
      <c r="E33" s="46">
        <v>562</v>
      </c>
      <c r="F33" s="46">
        <v>652</v>
      </c>
      <c r="G33" s="46">
        <v>727</v>
      </c>
      <c r="H33" s="46">
        <v>800</v>
      </c>
      <c r="I33" s="46">
        <v>870</v>
      </c>
      <c r="K33" s="135">
        <f t="shared" si="0"/>
        <v>1634</v>
      </c>
      <c r="L33">
        <f t="shared" si="1"/>
        <v>1438</v>
      </c>
      <c r="M33">
        <f t="shared" si="2"/>
        <v>1348</v>
      </c>
      <c r="N33">
        <f t="shared" si="3"/>
        <v>1273</v>
      </c>
      <c r="O33">
        <f t="shared" si="4"/>
        <v>1200</v>
      </c>
      <c r="P33">
        <f t="shared" si="5"/>
        <v>1130</v>
      </c>
      <c r="R33" s="11">
        <v>366</v>
      </c>
      <c r="S33" s="46">
        <v>562</v>
      </c>
      <c r="T33" s="46">
        <v>652</v>
      </c>
      <c r="U33" s="46">
        <v>727</v>
      </c>
      <c r="V33" s="46">
        <v>800</v>
      </c>
      <c r="W33" s="136">
        <f t="shared" si="11"/>
        <v>837</v>
      </c>
    </row>
    <row r="34" spans="1:23" ht="15" x14ac:dyDescent="0.25">
      <c r="A34" s="12">
        <v>2001</v>
      </c>
      <c r="B34" s="12" t="s">
        <v>3</v>
      </c>
      <c r="C34" s="13">
        <v>2100</v>
      </c>
      <c r="D34" s="11">
        <v>385</v>
      </c>
      <c r="E34" s="46">
        <v>580</v>
      </c>
      <c r="F34" s="46">
        <v>673</v>
      </c>
      <c r="G34" s="46">
        <v>750</v>
      </c>
      <c r="H34" s="46">
        <v>825</v>
      </c>
      <c r="I34" s="46">
        <v>898</v>
      </c>
      <c r="K34" s="135">
        <f t="shared" si="0"/>
        <v>1715</v>
      </c>
      <c r="L34">
        <f t="shared" si="1"/>
        <v>1520</v>
      </c>
      <c r="M34">
        <f t="shared" si="2"/>
        <v>1427</v>
      </c>
      <c r="N34">
        <f t="shared" si="3"/>
        <v>1350</v>
      </c>
      <c r="O34">
        <f t="shared" si="4"/>
        <v>1275</v>
      </c>
      <c r="P34">
        <f t="shared" si="5"/>
        <v>1202</v>
      </c>
      <c r="R34" s="11">
        <v>385</v>
      </c>
      <c r="S34" s="46">
        <v>580</v>
      </c>
      <c r="T34" s="46">
        <v>673</v>
      </c>
      <c r="U34" s="46">
        <v>750</v>
      </c>
      <c r="V34" s="46">
        <v>825</v>
      </c>
      <c r="W34" s="46">
        <v>898</v>
      </c>
    </row>
    <row r="35" spans="1:23" ht="15" x14ac:dyDescent="0.25">
      <c r="A35" s="12">
        <v>2101</v>
      </c>
      <c r="B35" s="12" t="s">
        <v>3</v>
      </c>
      <c r="C35" s="13">
        <v>2200</v>
      </c>
      <c r="D35" s="11">
        <v>399</v>
      </c>
      <c r="E35" s="46">
        <v>604</v>
      </c>
      <c r="F35" s="46">
        <v>701</v>
      </c>
      <c r="G35" s="46">
        <v>781</v>
      </c>
      <c r="H35" s="46">
        <v>859</v>
      </c>
      <c r="I35" s="46">
        <v>935</v>
      </c>
      <c r="K35" s="135">
        <f t="shared" si="0"/>
        <v>1801</v>
      </c>
      <c r="L35">
        <f t="shared" si="1"/>
        <v>1596</v>
      </c>
      <c r="M35">
        <f t="shared" si="2"/>
        <v>1499</v>
      </c>
      <c r="N35">
        <f t="shared" si="3"/>
        <v>1419</v>
      </c>
      <c r="O35">
        <f t="shared" si="4"/>
        <v>1341</v>
      </c>
      <c r="P35">
        <f t="shared" si="5"/>
        <v>1265</v>
      </c>
      <c r="R35" s="11">
        <v>399</v>
      </c>
      <c r="S35" s="46">
        <v>604</v>
      </c>
      <c r="T35" s="46">
        <v>701</v>
      </c>
      <c r="U35" s="46">
        <v>781</v>
      </c>
      <c r="V35" s="46">
        <v>859</v>
      </c>
      <c r="W35" s="46">
        <v>935</v>
      </c>
    </row>
    <row r="36" spans="1:23" ht="15" x14ac:dyDescent="0.25">
      <c r="A36" s="12">
        <v>2201</v>
      </c>
      <c r="B36" s="12" t="s">
        <v>3</v>
      </c>
      <c r="C36" s="13">
        <v>2300</v>
      </c>
      <c r="D36" s="11">
        <v>410</v>
      </c>
      <c r="E36" s="46">
        <v>628</v>
      </c>
      <c r="F36" s="46">
        <v>728</v>
      </c>
      <c r="G36" s="46">
        <v>812</v>
      </c>
      <c r="H36" s="46">
        <v>893</v>
      </c>
      <c r="I36" s="46">
        <v>972</v>
      </c>
      <c r="K36" s="135">
        <f t="shared" si="0"/>
        <v>1890</v>
      </c>
      <c r="L36">
        <f t="shared" si="1"/>
        <v>1672</v>
      </c>
      <c r="M36">
        <f t="shared" si="2"/>
        <v>1572</v>
      </c>
      <c r="N36">
        <f t="shared" si="3"/>
        <v>1488</v>
      </c>
      <c r="O36">
        <f t="shared" si="4"/>
        <v>1407</v>
      </c>
      <c r="P36">
        <f t="shared" si="5"/>
        <v>1328</v>
      </c>
      <c r="R36" s="11">
        <v>410</v>
      </c>
      <c r="S36" s="46">
        <v>628</v>
      </c>
      <c r="T36" s="46">
        <v>728</v>
      </c>
      <c r="U36" s="46">
        <v>812</v>
      </c>
      <c r="V36" s="46">
        <v>893</v>
      </c>
      <c r="W36" s="46">
        <v>972</v>
      </c>
    </row>
    <row r="37" spans="1:23" ht="15" x14ac:dyDescent="0.25">
      <c r="A37" s="12">
        <v>2301</v>
      </c>
      <c r="B37" s="12" t="s">
        <v>3</v>
      </c>
      <c r="C37" s="13">
        <v>2400</v>
      </c>
      <c r="D37" s="11">
        <v>420</v>
      </c>
      <c r="E37" s="46">
        <v>652</v>
      </c>
      <c r="F37" s="46">
        <v>756</v>
      </c>
      <c r="G37" s="46">
        <v>843</v>
      </c>
      <c r="H37" s="46">
        <v>927</v>
      </c>
      <c r="I37" s="46">
        <v>1009</v>
      </c>
      <c r="K37" s="135">
        <f t="shared" si="0"/>
        <v>1980</v>
      </c>
      <c r="L37">
        <f t="shared" si="1"/>
        <v>1748</v>
      </c>
      <c r="M37">
        <f t="shared" si="2"/>
        <v>1644</v>
      </c>
      <c r="N37">
        <f t="shared" si="3"/>
        <v>1557</v>
      </c>
      <c r="O37">
        <f t="shared" si="4"/>
        <v>1473</v>
      </c>
      <c r="P37">
        <f t="shared" si="5"/>
        <v>1391</v>
      </c>
      <c r="R37" s="11">
        <v>420</v>
      </c>
      <c r="S37" s="46">
        <v>652</v>
      </c>
      <c r="T37" s="46">
        <v>756</v>
      </c>
      <c r="U37" s="46">
        <v>843</v>
      </c>
      <c r="V37" s="46">
        <v>927</v>
      </c>
      <c r="W37" s="46">
        <v>1009</v>
      </c>
    </row>
    <row r="38" spans="1:23" ht="15" x14ac:dyDescent="0.25">
      <c r="A38" s="12">
        <v>2401</v>
      </c>
      <c r="B38" s="12" t="s">
        <v>3</v>
      </c>
      <c r="C38" s="13">
        <v>2500</v>
      </c>
      <c r="D38" s="11">
        <v>431</v>
      </c>
      <c r="E38" s="46">
        <v>676</v>
      </c>
      <c r="F38" s="46">
        <v>784</v>
      </c>
      <c r="G38" s="46">
        <v>874</v>
      </c>
      <c r="H38" s="46">
        <v>961</v>
      </c>
      <c r="I38" s="46">
        <v>1046</v>
      </c>
      <c r="K38" s="135">
        <f t="shared" si="0"/>
        <v>2069</v>
      </c>
      <c r="L38">
        <f t="shared" si="1"/>
        <v>1824</v>
      </c>
      <c r="M38">
        <f t="shared" si="2"/>
        <v>1716</v>
      </c>
      <c r="N38">
        <f t="shared" si="3"/>
        <v>1626</v>
      </c>
      <c r="O38">
        <f t="shared" si="4"/>
        <v>1539</v>
      </c>
      <c r="P38">
        <f t="shared" si="5"/>
        <v>1454</v>
      </c>
      <c r="R38" s="11">
        <v>431</v>
      </c>
      <c r="S38" s="46">
        <v>676</v>
      </c>
      <c r="T38" s="46">
        <v>784</v>
      </c>
      <c r="U38" s="46">
        <v>874</v>
      </c>
      <c r="V38" s="46">
        <v>961</v>
      </c>
      <c r="W38" s="46">
        <v>1046</v>
      </c>
    </row>
    <row r="39" spans="1:23" ht="15" x14ac:dyDescent="0.25">
      <c r="A39" s="12">
        <v>2501</v>
      </c>
      <c r="B39" s="12" t="s">
        <v>3</v>
      </c>
      <c r="C39" s="13">
        <v>2600</v>
      </c>
      <c r="D39" s="15">
        <v>443</v>
      </c>
      <c r="E39" s="46">
        <v>700</v>
      </c>
      <c r="F39" s="46">
        <v>811</v>
      </c>
      <c r="G39" s="46">
        <v>904</v>
      </c>
      <c r="H39" s="46">
        <v>995</v>
      </c>
      <c r="I39" s="46">
        <v>1082</v>
      </c>
      <c r="K39" s="135">
        <f t="shared" si="0"/>
        <v>2157</v>
      </c>
      <c r="L39">
        <f t="shared" si="1"/>
        <v>1900</v>
      </c>
      <c r="M39">
        <f t="shared" si="2"/>
        <v>1789</v>
      </c>
      <c r="N39">
        <f t="shared" si="3"/>
        <v>1696</v>
      </c>
      <c r="O39">
        <f t="shared" si="4"/>
        <v>1605</v>
      </c>
      <c r="P39">
        <f t="shared" si="5"/>
        <v>1518</v>
      </c>
    </row>
    <row r="40" spans="1:23" ht="15" x14ac:dyDescent="0.25">
      <c r="A40" s="12">
        <v>2601</v>
      </c>
      <c r="B40" s="12" t="s">
        <v>3</v>
      </c>
      <c r="C40" s="13">
        <v>2700</v>
      </c>
      <c r="D40" s="11">
        <v>453</v>
      </c>
      <c r="E40" s="46">
        <v>723</v>
      </c>
      <c r="F40" s="46">
        <v>838</v>
      </c>
      <c r="G40" s="46">
        <v>934</v>
      </c>
      <c r="H40" s="46">
        <v>1028</v>
      </c>
      <c r="I40" s="11">
        <v>1118</v>
      </c>
      <c r="K40" s="135">
        <f t="shared" si="0"/>
        <v>2247</v>
      </c>
      <c r="L40">
        <f t="shared" si="1"/>
        <v>1977</v>
      </c>
      <c r="M40">
        <f t="shared" si="2"/>
        <v>1862</v>
      </c>
      <c r="N40">
        <f t="shared" si="3"/>
        <v>1766</v>
      </c>
      <c r="O40">
        <f t="shared" si="4"/>
        <v>1672</v>
      </c>
      <c r="P40">
        <f t="shared" si="5"/>
        <v>1582</v>
      </c>
    </row>
    <row r="41" spans="1:23" x14ac:dyDescent="0.3">
      <c r="A41" s="12">
        <v>2701</v>
      </c>
      <c r="B41" s="12" t="s">
        <v>3</v>
      </c>
      <c r="C41" s="13">
        <v>2800</v>
      </c>
      <c r="D41" s="11">
        <v>464</v>
      </c>
      <c r="E41" s="46">
        <v>747</v>
      </c>
      <c r="F41" s="46">
        <v>865</v>
      </c>
      <c r="G41" s="46">
        <v>964</v>
      </c>
      <c r="H41" s="46">
        <v>1060</v>
      </c>
      <c r="I41" s="11">
        <v>1154</v>
      </c>
      <c r="K41" s="135">
        <f t="shared" si="0"/>
        <v>2336</v>
      </c>
      <c r="L41">
        <f t="shared" si="1"/>
        <v>2053</v>
      </c>
    </row>
    <row r="42" spans="1:23" x14ac:dyDescent="0.3">
      <c r="A42" s="12">
        <v>2801</v>
      </c>
      <c r="B42" s="12" t="s">
        <v>3</v>
      </c>
      <c r="C42" s="13">
        <v>2900</v>
      </c>
      <c r="D42" s="11">
        <v>475</v>
      </c>
      <c r="E42" s="46">
        <v>770</v>
      </c>
      <c r="F42" s="46">
        <v>891</v>
      </c>
      <c r="G42" s="46">
        <v>994</v>
      </c>
      <c r="H42" s="46">
        <v>1093</v>
      </c>
      <c r="I42" s="11">
        <v>1189</v>
      </c>
      <c r="K42" s="135">
        <f t="shared" si="0"/>
        <v>2425</v>
      </c>
      <c r="L42">
        <f t="shared" si="1"/>
        <v>2130</v>
      </c>
    </row>
    <row r="43" spans="1:23" x14ac:dyDescent="0.3">
      <c r="A43" s="12">
        <v>2901</v>
      </c>
      <c r="B43" s="12" t="s">
        <v>3</v>
      </c>
      <c r="C43" s="13">
        <v>3000</v>
      </c>
      <c r="D43" s="11">
        <v>485</v>
      </c>
      <c r="E43" s="46">
        <v>794</v>
      </c>
      <c r="F43" s="46">
        <v>918</v>
      </c>
      <c r="G43" s="46">
        <v>1024</v>
      </c>
      <c r="H43" s="11">
        <v>1126</v>
      </c>
      <c r="I43" s="11">
        <v>1225</v>
      </c>
      <c r="K43" s="135">
        <f t="shared" si="0"/>
        <v>2515</v>
      </c>
      <c r="L43">
        <f t="shared" si="1"/>
        <v>2206</v>
      </c>
    </row>
    <row r="44" spans="1:23" x14ac:dyDescent="0.3">
      <c r="A44" s="12">
        <v>3001</v>
      </c>
      <c r="B44" s="12" t="s">
        <v>3</v>
      </c>
      <c r="C44" s="13">
        <v>3100</v>
      </c>
      <c r="D44" s="11">
        <v>496</v>
      </c>
      <c r="E44" s="14">
        <v>817</v>
      </c>
      <c r="F44" s="46">
        <v>945</v>
      </c>
      <c r="G44" s="46">
        <v>1054</v>
      </c>
      <c r="H44" s="11">
        <v>1159</v>
      </c>
      <c r="I44" s="11">
        <v>1261</v>
      </c>
    </row>
    <row r="45" spans="1:23" x14ac:dyDescent="0.3">
      <c r="A45" s="12">
        <v>3101</v>
      </c>
      <c r="B45" s="12" t="s">
        <v>3</v>
      </c>
      <c r="C45" s="13">
        <v>3200</v>
      </c>
      <c r="D45" s="11">
        <v>508</v>
      </c>
      <c r="E45" s="46">
        <v>838</v>
      </c>
      <c r="F45" s="46">
        <v>970</v>
      </c>
      <c r="G45" s="46">
        <v>1081</v>
      </c>
      <c r="H45" s="11">
        <v>1189</v>
      </c>
      <c r="I45" s="11">
        <v>1294</v>
      </c>
    </row>
    <row r="46" spans="1:23" x14ac:dyDescent="0.3">
      <c r="A46" s="12">
        <v>3201</v>
      </c>
      <c r="B46" s="12" t="s">
        <v>3</v>
      </c>
      <c r="C46" s="13">
        <v>3300</v>
      </c>
      <c r="D46" s="11">
        <v>518</v>
      </c>
      <c r="E46" s="46">
        <v>859</v>
      </c>
      <c r="F46" s="46">
        <v>994</v>
      </c>
      <c r="G46" s="11">
        <v>1108</v>
      </c>
      <c r="H46" s="11">
        <v>1219</v>
      </c>
      <c r="I46" s="11">
        <v>1326</v>
      </c>
    </row>
    <row r="47" spans="1:23" x14ac:dyDescent="0.3">
      <c r="A47" s="12">
        <v>3301</v>
      </c>
      <c r="B47" s="12" t="s">
        <v>3</v>
      </c>
      <c r="C47" s="13">
        <v>3400</v>
      </c>
      <c r="D47" s="11">
        <v>529</v>
      </c>
      <c r="E47" s="46">
        <v>881</v>
      </c>
      <c r="F47" s="46">
        <v>1018</v>
      </c>
      <c r="G47" s="11">
        <v>1135</v>
      </c>
      <c r="H47" s="11">
        <v>1248</v>
      </c>
      <c r="I47" s="11">
        <v>1358</v>
      </c>
    </row>
    <row r="48" spans="1:23" x14ac:dyDescent="0.3">
      <c r="A48" s="12">
        <v>3401</v>
      </c>
      <c r="B48" s="12" t="s">
        <v>3</v>
      </c>
      <c r="C48" s="13">
        <v>3500</v>
      </c>
      <c r="D48" s="11">
        <v>539</v>
      </c>
      <c r="E48" s="46">
        <v>902</v>
      </c>
      <c r="F48" s="46">
        <v>1042</v>
      </c>
      <c r="G48" s="11">
        <v>1162</v>
      </c>
      <c r="H48" s="11">
        <v>1278</v>
      </c>
      <c r="I48" s="11">
        <v>1391</v>
      </c>
    </row>
    <row r="49" spans="1:9" x14ac:dyDescent="0.3">
      <c r="A49" s="12">
        <v>3501</v>
      </c>
      <c r="B49" s="12" t="s">
        <v>3</v>
      </c>
      <c r="C49" s="13">
        <v>3600</v>
      </c>
      <c r="D49" s="11">
        <v>548</v>
      </c>
      <c r="E49" s="14">
        <v>923</v>
      </c>
      <c r="F49" s="46">
        <v>1066</v>
      </c>
      <c r="G49" s="11">
        <v>1189</v>
      </c>
      <c r="H49" s="11">
        <v>1308</v>
      </c>
      <c r="I49" s="11">
        <v>1423</v>
      </c>
    </row>
    <row r="50" spans="1:9" x14ac:dyDescent="0.3">
      <c r="A50" s="12">
        <v>3601</v>
      </c>
      <c r="B50" s="12" t="s">
        <v>3</v>
      </c>
      <c r="C50" s="13">
        <v>3700</v>
      </c>
      <c r="D50" s="11">
        <v>555</v>
      </c>
      <c r="E50" s="46">
        <v>944</v>
      </c>
      <c r="F50" s="46">
        <v>1090</v>
      </c>
      <c r="G50" s="11">
        <v>1216</v>
      </c>
      <c r="H50" s="11">
        <v>1337</v>
      </c>
      <c r="I50" s="11">
        <v>1455</v>
      </c>
    </row>
    <row r="51" spans="1:9" x14ac:dyDescent="0.3">
      <c r="A51" s="12">
        <v>3701</v>
      </c>
      <c r="B51" s="12" t="s">
        <v>3</v>
      </c>
      <c r="C51" s="13">
        <v>3800</v>
      </c>
      <c r="D51" s="11">
        <v>564</v>
      </c>
      <c r="E51" s="46">
        <v>965</v>
      </c>
      <c r="F51" s="46">
        <v>1115</v>
      </c>
      <c r="G51" s="11">
        <v>1243</v>
      </c>
      <c r="H51" s="11">
        <v>1367</v>
      </c>
      <c r="I51" s="11">
        <v>1487</v>
      </c>
    </row>
    <row r="52" spans="1:9" x14ac:dyDescent="0.3">
      <c r="A52" s="12">
        <v>3801</v>
      </c>
      <c r="B52" s="12" t="s">
        <v>3</v>
      </c>
      <c r="C52" s="13">
        <v>3900</v>
      </c>
      <c r="D52" s="11">
        <v>573</v>
      </c>
      <c r="E52" s="46">
        <v>985</v>
      </c>
      <c r="F52" s="11">
        <v>1138</v>
      </c>
      <c r="G52" s="11">
        <v>1269</v>
      </c>
      <c r="H52" s="11">
        <v>1396</v>
      </c>
      <c r="I52" s="11">
        <v>1519</v>
      </c>
    </row>
    <row r="53" spans="1:9" x14ac:dyDescent="0.3">
      <c r="A53" s="12">
        <v>3901</v>
      </c>
      <c r="B53" s="12" t="s">
        <v>3</v>
      </c>
      <c r="C53" s="13">
        <v>4000</v>
      </c>
      <c r="D53" s="11">
        <v>581</v>
      </c>
      <c r="E53" s="46">
        <v>1004</v>
      </c>
      <c r="F53" s="15">
        <v>1160</v>
      </c>
      <c r="G53" s="11">
        <v>1294</v>
      </c>
      <c r="H53" s="11">
        <v>1423</v>
      </c>
      <c r="I53" s="11">
        <v>1548</v>
      </c>
    </row>
    <row r="54" spans="1:9" x14ac:dyDescent="0.3">
      <c r="A54" s="12">
        <v>4001</v>
      </c>
      <c r="B54" s="12" t="s">
        <v>3</v>
      </c>
      <c r="C54" s="13">
        <v>4100</v>
      </c>
      <c r="D54" s="11">
        <v>590</v>
      </c>
      <c r="E54" s="46">
        <v>1024</v>
      </c>
      <c r="F54" s="11">
        <v>1182</v>
      </c>
      <c r="G54" s="11">
        <v>1318</v>
      </c>
      <c r="H54" s="11">
        <v>1450</v>
      </c>
      <c r="I54" s="11">
        <v>1577</v>
      </c>
    </row>
    <row r="55" spans="1:9" x14ac:dyDescent="0.3">
      <c r="A55" s="12">
        <v>4101</v>
      </c>
      <c r="B55" s="12" t="s">
        <v>3</v>
      </c>
      <c r="C55" s="13">
        <v>4200</v>
      </c>
      <c r="D55" s="11">
        <v>599</v>
      </c>
      <c r="E55" s="46">
        <v>1043</v>
      </c>
      <c r="F55" s="11">
        <v>1204</v>
      </c>
      <c r="G55" s="11">
        <v>1342</v>
      </c>
      <c r="H55" s="11">
        <v>1477</v>
      </c>
      <c r="I55" s="11">
        <v>1607</v>
      </c>
    </row>
    <row r="56" spans="1:9" x14ac:dyDescent="0.3">
      <c r="A56" s="12">
        <v>4201</v>
      </c>
      <c r="B56" s="12" t="s">
        <v>3</v>
      </c>
      <c r="C56" s="13">
        <v>4300</v>
      </c>
      <c r="D56" s="11">
        <v>608</v>
      </c>
      <c r="E56" s="46">
        <v>1062</v>
      </c>
      <c r="F56" s="15">
        <v>1226</v>
      </c>
      <c r="G56" s="11">
        <v>1367</v>
      </c>
      <c r="H56" s="11">
        <v>1503</v>
      </c>
      <c r="I56" s="11">
        <v>1636</v>
      </c>
    </row>
    <row r="57" spans="1:9" x14ac:dyDescent="0.3">
      <c r="A57" s="12">
        <v>4301</v>
      </c>
      <c r="B57" s="12" t="s">
        <v>3</v>
      </c>
      <c r="C57" s="13">
        <v>4400</v>
      </c>
      <c r="D57" s="11">
        <v>616</v>
      </c>
      <c r="E57" s="46">
        <v>1081</v>
      </c>
      <c r="F57" s="11">
        <v>1248</v>
      </c>
      <c r="G57" s="11">
        <v>1391</v>
      </c>
      <c r="H57" s="11">
        <v>1530</v>
      </c>
      <c r="I57" s="11">
        <v>1665</v>
      </c>
    </row>
    <row r="58" spans="1:9" x14ac:dyDescent="0.3">
      <c r="A58" s="12">
        <v>4401</v>
      </c>
      <c r="B58" s="12" t="s">
        <v>3</v>
      </c>
      <c r="C58" s="13">
        <v>4500</v>
      </c>
      <c r="D58" s="11">
        <v>624</v>
      </c>
      <c r="E58" s="46">
        <v>1101</v>
      </c>
      <c r="F58" s="11">
        <v>1270</v>
      </c>
      <c r="G58" s="11">
        <v>1416</v>
      </c>
      <c r="H58" s="11">
        <v>1557</v>
      </c>
      <c r="I58" s="11">
        <v>1694</v>
      </c>
    </row>
    <row r="59" spans="1:9" x14ac:dyDescent="0.3">
      <c r="A59" s="12">
        <v>4501</v>
      </c>
      <c r="B59" s="12" t="s">
        <v>3</v>
      </c>
      <c r="C59" s="13">
        <v>4600</v>
      </c>
      <c r="D59" s="11">
        <v>633</v>
      </c>
      <c r="E59" s="46">
        <v>1119</v>
      </c>
      <c r="F59" s="11">
        <v>1291</v>
      </c>
      <c r="G59" s="11">
        <v>1439</v>
      </c>
      <c r="H59" s="11">
        <v>1583</v>
      </c>
      <c r="I59" s="11">
        <v>1722</v>
      </c>
    </row>
    <row r="60" spans="1:9" x14ac:dyDescent="0.3">
      <c r="A60" s="12">
        <v>4601</v>
      </c>
      <c r="B60" s="12" t="s">
        <v>3</v>
      </c>
      <c r="C60" s="13">
        <v>4700</v>
      </c>
      <c r="D60" s="11">
        <v>641</v>
      </c>
      <c r="E60" s="46">
        <v>1133</v>
      </c>
      <c r="F60" s="11">
        <v>1306</v>
      </c>
      <c r="G60" s="11">
        <v>1456</v>
      </c>
      <c r="H60" s="11">
        <v>1601</v>
      </c>
      <c r="I60" s="11">
        <v>1742</v>
      </c>
    </row>
    <row r="61" spans="1:9" x14ac:dyDescent="0.3">
      <c r="A61" s="12">
        <v>4701</v>
      </c>
      <c r="B61" s="12" t="s">
        <v>3</v>
      </c>
      <c r="C61" s="13">
        <v>4800</v>
      </c>
      <c r="D61" s="11">
        <v>650</v>
      </c>
      <c r="E61" s="46">
        <v>1147</v>
      </c>
      <c r="F61" s="11">
        <v>1321</v>
      </c>
      <c r="G61" s="11">
        <v>1473</v>
      </c>
      <c r="H61" s="11">
        <v>1620</v>
      </c>
      <c r="I61" s="11">
        <v>1762</v>
      </c>
    </row>
    <row r="62" spans="1:9" x14ac:dyDescent="0.3">
      <c r="A62" s="12">
        <v>4801</v>
      </c>
      <c r="B62" s="12" t="s">
        <v>3</v>
      </c>
      <c r="C62" s="13">
        <v>4900</v>
      </c>
      <c r="D62" s="11">
        <v>659</v>
      </c>
      <c r="E62" s="46">
        <v>1161</v>
      </c>
      <c r="F62" s="11">
        <v>1336</v>
      </c>
      <c r="G62" s="11">
        <v>1489</v>
      </c>
      <c r="H62" s="11">
        <v>1638</v>
      </c>
      <c r="I62" s="11">
        <v>1783</v>
      </c>
    </row>
    <row r="63" spans="1:9" x14ac:dyDescent="0.3">
      <c r="A63" s="12">
        <v>4901</v>
      </c>
      <c r="B63" s="12" t="s">
        <v>3</v>
      </c>
      <c r="C63" s="13">
        <v>5000</v>
      </c>
      <c r="D63" s="11">
        <v>668</v>
      </c>
      <c r="E63" s="11">
        <v>1175</v>
      </c>
      <c r="F63" s="11">
        <v>1351</v>
      </c>
      <c r="G63" s="11">
        <v>1506</v>
      </c>
      <c r="H63" s="11">
        <v>1657</v>
      </c>
      <c r="I63" s="11">
        <v>1803</v>
      </c>
    </row>
    <row r="64" spans="1:9" x14ac:dyDescent="0.3">
      <c r="A64" s="12">
        <v>5001</v>
      </c>
      <c r="B64" s="12" t="s">
        <v>3</v>
      </c>
      <c r="C64" s="13">
        <v>5100</v>
      </c>
      <c r="D64" s="11">
        <v>676</v>
      </c>
      <c r="E64" s="11">
        <v>1189</v>
      </c>
      <c r="F64" s="11">
        <v>1366</v>
      </c>
      <c r="G64" s="11">
        <v>1523</v>
      </c>
      <c r="H64" s="11">
        <v>1675</v>
      </c>
      <c r="I64" s="11">
        <v>1823</v>
      </c>
    </row>
    <row r="65" spans="1:9" x14ac:dyDescent="0.3">
      <c r="A65" s="12">
        <v>5101</v>
      </c>
      <c r="B65" s="12" t="s">
        <v>3</v>
      </c>
      <c r="C65" s="13">
        <v>5200</v>
      </c>
      <c r="D65" s="15">
        <v>684</v>
      </c>
      <c r="E65" s="15">
        <v>1203</v>
      </c>
      <c r="F65" s="15">
        <v>1381</v>
      </c>
      <c r="G65" s="15">
        <v>1540</v>
      </c>
      <c r="H65" s="15">
        <v>1694</v>
      </c>
      <c r="I65" s="15">
        <v>1843</v>
      </c>
    </row>
    <row r="66" spans="1:9" x14ac:dyDescent="0.3">
      <c r="A66" s="12">
        <v>5201</v>
      </c>
      <c r="B66" s="12" t="s">
        <v>3</v>
      </c>
      <c r="C66" s="13">
        <v>5300</v>
      </c>
      <c r="D66" s="11">
        <v>693</v>
      </c>
      <c r="E66" s="11">
        <v>1217</v>
      </c>
      <c r="F66" s="11">
        <v>1396</v>
      </c>
      <c r="G66" s="11">
        <v>1557</v>
      </c>
      <c r="H66" s="11">
        <v>1712</v>
      </c>
      <c r="I66" s="11">
        <v>1863</v>
      </c>
    </row>
    <row r="67" spans="1:9" x14ac:dyDescent="0.3">
      <c r="A67" s="12">
        <v>5301</v>
      </c>
      <c r="B67" s="12" t="s">
        <v>3</v>
      </c>
      <c r="C67" s="13">
        <v>5400</v>
      </c>
      <c r="D67" s="11">
        <v>701</v>
      </c>
      <c r="E67" s="11">
        <v>1227</v>
      </c>
      <c r="F67" s="11">
        <v>1408</v>
      </c>
      <c r="G67" s="11">
        <v>1570</v>
      </c>
      <c r="H67" s="11">
        <v>1726</v>
      </c>
      <c r="I67" s="11">
        <v>1878</v>
      </c>
    </row>
    <row r="68" spans="1:9" x14ac:dyDescent="0.3">
      <c r="A68" s="12">
        <v>5401</v>
      </c>
      <c r="B68" s="12" t="s">
        <v>3</v>
      </c>
      <c r="C68" s="13">
        <v>5500</v>
      </c>
      <c r="D68" s="11">
        <v>710</v>
      </c>
      <c r="E68" s="11">
        <v>1238</v>
      </c>
      <c r="F68" s="11">
        <v>1419</v>
      </c>
      <c r="G68" s="11">
        <v>1582</v>
      </c>
      <c r="H68" s="11">
        <v>1741</v>
      </c>
      <c r="I68" s="11">
        <v>1894</v>
      </c>
    </row>
    <row r="69" spans="1:9" x14ac:dyDescent="0.3">
      <c r="A69" s="12">
        <v>5501</v>
      </c>
      <c r="B69" s="12" t="s">
        <v>3</v>
      </c>
      <c r="C69" s="13">
        <v>5600</v>
      </c>
      <c r="D69" s="11">
        <v>719</v>
      </c>
      <c r="E69" s="11">
        <v>1248</v>
      </c>
      <c r="F69" s="11">
        <v>1431</v>
      </c>
      <c r="G69" s="11">
        <v>1595</v>
      </c>
      <c r="H69" s="11">
        <v>1755</v>
      </c>
      <c r="I69" s="11">
        <v>1909</v>
      </c>
    </row>
    <row r="70" spans="1:9" x14ac:dyDescent="0.3">
      <c r="A70" s="12">
        <v>5601</v>
      </c>
      <c r="B70" s="12" t="s">
        <v>3</v>
      </c>
      <c r="C70" s="13">
        <v>5700</v>
      </c>
      <c r="D70" s="11">
        <v>728</v>
      </c>
      <c r="E70" s="11">
        <v>1259</v>
      </c>
      <c r="F70" s="11">
        <v>1442</v>
      </c>
      <c r="G70" s="11">
        <v>1608</v>
      </c>
      <c r="H70" s="11">
        <v>1769</v>
      </c>
      <c r="I70" s="11">
        <v>1925</v>
      </c>
    </row>
    <row r="71" spans="1:9" x14ac:dyDescent="0.3">
      <c r="A71" s="12">
        <v>5701</v>
      </c>
      <c r="B71" s="12" t="s">
        <v>3</v>
      </c>
      <c r="C71" s="13">
        <v>5800</v>
      </c>
      <c r="D71" s="11">
        <v>733</v>
      </c>
      <c r="E71" s="11">
        <v>1269</v>
      </c>
      <c r="F71" s="11">
        <v>1454</v>
      </c>
      <c r="G71" s="11">
        <v>1621</v>
      </c>
      <c r="H71" s="11">
        <v>1783</v>
      </c>
      <c r="I71" s="11">
        <v>1940</v>
      </c>
    </row>
    <row r="72" spans="1:9" x14ac:dyDescent="0.3">
      <c r="A72" s="12">
        <v>5801</v>
      </c>
      <c r="B72" s="12" t="s">
        <v>3</v>
      </c>
      <c r="C72" s="13">
        <v>5900</v>
      </c>
      <c r="D72" s="11">
        <v>739</v>
      </c>
      <c r="E72" s="11">
        <v>1280</v>
      </c>
      <c r="F72" s="11">
        <v>1465</v>
      </c>
      <c r="G72" s="11">
        <v>1634</v>
      </c>
      <c r="H72" s="11">
        <v>1797</v>
      </c>
      <c r="I72" s="11">
        <v>1956</v>
      </c>
    </row>
    <row r="73" spans="1:9" x14ac:dyDescent="0.3">
      <c r="A73" s="12">
        <v>5901</v>
      </c>
      <c r="B73" s="12" t="s">
        <v>3</v>
      </c>
      <c r="C73" s="13">
        <v>6000</v>
      </c>
      <c r="D73" s="11">
        <v>745</v>
      </c>
      <c r="E73" s="11">
        <v>1290</v>
      </c>
      <c r="F73" s="11">
        <v>1477</v>
      </c>
      <c r="G73" s="11">
        <v>1647</v>
      </c>
      <c r="H73" s="11">
        <v>1812</v>
      </c>
      <c r="I73" s="11">
        <v>1971</v>
      </c>
    </row>
    <row r="74" spans="1:9" x14ac:dyDescent="0.3">
      <c r="A74" s="12">
        <v>6001</v>
      </c>
      <c r="B74" s="12" t="s">
        <v>3</v>
      </c>
      <c r="C74" s="13">
        <v>6100</v>
      </c>
      <c r="D74" s="11">
        <v>751</v>
      </c>
      <c r="E74" s="11">
        <v>1302</v>
      </c>
      <c r="F74" s="11">
        <v>1490</v>
      </c>
      <c r="G74" s="11">
        <v>1661</v>
      </c>
      <c r="H74" s="11">
        <v>1827</v>
      </c>
      <c r="I74" s="11">
        <v>1988</v>
      </c>
    </row>
    <row r="75" spans="1:9" x14ac:dyDescent="0.3">
      <c r="A75" s="12">
        <v>6101</v>
      </c>
      <c r="B75" s="12" t="s">
        <v>3</v>
      </c>
      <c r="C75" s="13">
        <v>6200</v>
      </c>
      <c r="D75" s="11">
        <v>756</v>
      </c>
      <c r="E75" s="11">
        <v>1313</v>
      </c>
      <c r="F75" s="11">
        <v>1503</v>
      </c>
      <c r="G75" s="11">
        <v>1676</v>
      </c>
      <c r="H75" s="11">
        <v>1843</v>
      </c>
      <c r="I75" s="11">
        <v>2005</v>
      </c>
    </row>
    <row r="76" spans="1:9" x14ac:dyDescent="0.3">
      <c r="A76" s="12">
        <v>6201</v>
      </c>
      <c r="B76" s="12" t="s">
        <v>3</v>
      </c>
      <c r="C76" s="13">
        <v>6300</v>
      </c>
      <c r="D76" s="11">
        <v>763</v>
      </c>
      <c r="E76" s="11">
        <v>1325</v>
      </c>
      <c r="F76" s="11">
        <v>1516</v>
      </c>
      <c r="G76" s="11">
        <v>1690</v>
      </c>
      <c r="H76" s="11">
        <v>1859</v>
      </c>
      <c r="I76" s="11">
        <v>2023</v>
      </c>
    </row>
    <row r="77" spans="1:9" x14ac:dyDescent="0.3">
      <c r="A77" s="12">
        <v>6301</v>
      </c>
      <c r="B77" s="12" t="s">
        <v>3</v>
      </c>
      <c r="C77" s="13">
        <v>6400</v>
      </c>
      <c r="D77" s="11">
        <v>769</v>
      </c>
      <c r="E77" s="11">
        <v>1336</v>
      </c>
      <c r="F77" s="11">
        <v>1528</v>
      </c>
      <c r="G77" s="11">
        <v>1704</v>
      </c>
      <c r="H77" s="11">
        <v>1874</v>
      </c>
      <c r="I77" s="11">
        <v>2039</v>
      </c>
    </row>
    <row r="78" spans="1:9" x14ac:dyDescent="0.3">
      <c r="A78" s="12">
        <v>6401</v>
      </c>
      <c r="B78" s="12" t="s">
        <v>3</v>
      </c>
      <c r="C78" s="13">
        <v>6500</v>
      </c>
      <c r="D78" s="11">
        <v>775</v>
      </c>
      <c r="E78" s="11">
        <v>1347</v>
      </c>
      <c r="F78" s="11">
        <v>1540</v>
      </c>
      <c r="G78" s="11">
        <v>1717</v>
      </c>
      <c r="H78" s="11">
        <v>1889</v>
      </c>
      <c r="I78" s="11">
        <v>2055</v>
      </c>
    </row>
    <row r="79" spans="1:9" x14ac:dyDescent="0.3">
      <c r="A79" s="12">
        <v>6501</v>
      </c>
      <c r="B79" s="12" t="s">
        <v>3</v>
      </c>
      <c r="C79" s="13">
        <v>6600</v>
      </c>
      <c r="D79" s="11">
        <v>780</v>
      </c>
      <c r="E79" s="11">
        <v>1358</v>
      </c>
      <c r="F79" s="11">
        <v>1553</v>
      </c>
      <c r="G79" s="11">
        <v>1731</v>
      </c>
      <c r="H79" s="11">
        <v>1904</v>
      </c>
      <c r="I79" s="11">
        <v>2072</v>
      </c>
    </row>
    <row r="80" spans="1:9" x14ac:dyDescent="0.3">
      <c r="A80" s="12">
        <v>6601</v>
      </c>
      <c r="B80" s="12" t="s">
        <v>3</v>
      </c>
      <c r="C80" s="13">
        <v>6700</v>
      </c>
      <c r="D80" s="17">
        <v>786</v>
      </c>
      <c r="E80" s="11">
        <v>1369</v>
      </c>
      <c r="F80" s="11">
        <v>1565</v>
      </c>
      <c r="G80" s="11">
        <v>1745</v>
      </c>
      <c r="H80" s="11">
        <v>1919</v>
      </c>
      <c r="I80" s="11">
        <v>2088</v>
      </c>
    </row>
    <row r="81" spans="1:9" x14ac:dyDescent="0.3">
      <c r="A81" s="12">
        <v>6701</v>
      </c>
      <c r="B81" s="12" t="s">
        <v>3</v>
      </c>
      <c r="C81" s="13">
        <v>6800</v>
      </c>
      <c r="D81" s="17">
        <v>786</v>
      </c>
      <c r="E81" s="11">
        <v>1380</v>
      </c>
      <c r="F81" s="11">
        <v>1577</v>
      </c>
      <c r="G81" s="11">
        <v>1759</v>
      </c>
      <c r="H81" s="11">
        <v>1934</v>
      </c>
      <c r="I81" s="11">
        <v>2105</v>
      </c>
    </row>
    <row r="82" spans="1:9" x14ac:dyDescent="0.3">
      <c r="A82" s="12">
        <v>6801</v>
      </c>
      <c r="B82" s="12" t="s">
        <v>3</v>
      </c>
      <c r="C82" s="13">
        <v>6900</v>
      </c>
      <c r="D82" s="11">
        <v>841</v>
      </c>
      <c r="E82" s="11">
        <v>1391</v>
      </c>
      <c r="F82" s="11">
        <v>1590</v>
      </c>
      <c r="G82" s="11">
        <v>1772</v>
      </c>
      <c r="H82" s="11">
        <v>1950</v>
      </c>
      <c r="I82" s="11">
        <v>2121</v>
      </c>
    </row>
    <row r="83" spans="1:9" x14ac:dyDescent="0.3">
      <c r="A83" s="12">
        <v>6901</v>
      </c>
      <c r="B83" s="12" t="s">
        <v>3</v>
      </c>
      <c r="C83" s="13">
        <v>7000</v>
      </c>
      <c r="D83" s="11">
        <v>850</v>
      </c>
      <c r="E83" s="11">
        <v>1402</v>
      </c>
      <c r="F83" s="11">
        <v>1602</v>
      </c>
      <c r="G83" s="11">
        <v>1786</v>
      </c>
      <c r="H83" s="11">
        <v>1965</v>
      </c>
      <c r="I83" s="11">
        <v>2138</v>
      </c>
    </row>
    <row r="84" spans="1:9" x14ac:dyDescent="0.3">
      <c r="A84" s="12">
        <v>7001</v>
      </c>
      <c r="B84" s="12" t="s">
        <v>3</v>
      </c>
      <c r="C84" s="13">
        <v>7100</v>
      </c>
      <c r="D84" s="15">
        <v>859</v>
      </c>
      <c r="E84" s="11">
        <v>1413</v>
      </c>
      <c r="F84" s="11">
        <v>1614</v>
      </c>
      <c r="G84" s="11">
        <v>1800</v>
      </c>
      <c r="H84" s="11">
        <v>1980</v>
      </c>
      <c r="I84" s="11">
        <v>2154</v>
      </c>
    </row>
    <row r="85" spans="1:9" x14ac:dyDescent="0.3">
      <c r="A85" s="12">
        <v>7101</v>
      </c>
      <c r="B85" s="12" t="s">
        <v>3</v>
      </c>
      <c r="C85" s="13">
        <v>7200</v>
      </c>
      <c r="D85" s="15">
        <v>868</v>
      </c>
      <c r="E85" s="11">
        <v>1417</v>
      </c>
      <c r="F85" s="11">
        <v>1618</v>
      </c>
      <c r="G85" s="11">
        <v>1804</v>
      </c>
      <c r="H85" s="11">
        <v>1985</v>
      </c>
      <c r="I85" s="11">
        <v>2159</v>
      </c>
    </row>
    <row r="86" spans="1:9" x14ac:dyDescent="0.3">
      <c r="A86" s="12">
        <v>7201</v>
      </c>
      <c r="B86" s="12" t="s">
        <v>3</v>
      </c>
      <c r="C86" s="13">
        <v>7300</v>
      </c>
      <c r="D86" s="11">
        <v>876</v>
      </c>
      <c r="E86" s="11">
        <v>1420</v>
      </c>
      <c r="F86" s="11">
        <v>1621</v>
      </c>
      <c r="G86" s="15">
        <v>1807</v>
      </c>
      <c r="H86" s="11">
        <v>1988</v>
      </c>
      <c r="I86" s="11">
        <v>2163</v>
      </c>
    </row>
    <row r="87" spans="1:9" x14ac:dyDescent="0.3">
      <c r="A87" s="12">
        <v>7301</v>
      </c>
      <c r="B87" s="12" t="s">
        <v>3</v>
      </c>
      <c r="C87" s="13">
        <v>7400</v>
      </c>
      <c r="D87" s="11">
        <v>883</v>
      </c>
      <c r="E87" s="11">
        <v>1423</v>
      </c>
      <c r="F87" s="11">
        <v>1624</v>
      </c>
      <c r="G87" s="11">
        <v>1811</v>
      </c>
      <c r="H87" s="11">
        <v>1992</v>
      </c>
      <c r="I87" s="11">
        <v>2167</v>
      </c>
    </row>
    <row r="88" spans="1:9" x14ac:dyDescent="0.3">
      <c r="A88" s="12">
        <v>7401</v>
      </c>
      <c r="B88" s="12" t="s">
        <v>3</v>
      </c>
      <c r="C88" s="13">
        <v>7500</v>
      </c>
      <c r="D88" s="11">
        <v>888</v>
      </c>
      <c r="E88" s="11">
        <v>1426</v>
      </c>
      <c r="F88" s="11">
        <v>1627</v>
      </c>
      <c r="G88" s="11">
        <v>1814</v>
      </c>
      <c r="H88" s="11">
        <v>1996</v>
      </c>
      <c r="I88" s="11">
        <v>2171</v>
      </c>
    </row>
    <row r="89" spans="1:9" x14ac:dyDescent="0.3">
      <c r="A89" s="12">
        <v>7501</v>
      </c>
      <c r="B89" s="12" t="s">
        <v>3</v>
      </c>
      <c r="C89" s="13">
        <v>7600</v>
      </c>
      <c r="D89" s="11">
        <v>894</v>
      </c>
      <c r="E89" s="11">
        <v>1429</v>
      </c>
      <c r="F89" s="11">
        <v>1630</v>
      </c>
      <c r="G89" s="11">
        <v>1818</v>
      </c>
      <c r="H89" s="11">
        <v>1999</v>
      </c>
      <c r="I89" s="11">
        <v>2175</v>
      </c>
    </row>
    <row r="90" spans="1:9" x14ac:dyDescent="0.3">
      <c r="A90" s="12">
        <v>7601</v>
      </c>
      <c r="B90" s="12" t="s">
        <v>3</v>
      </c>
      <c r="C90" s="13">
        <v>7700</v>
      </c>
      <c r="D90" s="11">
        <v>899</v>
      </c>
      <c r="E90" s="11">
        <v>1432</v>
      </c>
      <c r="F90" s="11">
        <v>1633</v>
      </c>
      <c r="G90" s="11">
        <v>1821</v>
      </c>
      <c r="H90" s="11">
        <v>2003</v>
      </c>
      <c r="I90" s="11">
        <v>2179</v>
      </c>
    </row>
    <row r="91" spans="1:9" x14ac:dyDescent="0.3">
      <c r="A91" s="12">
        <v>7701</v>
      </c>
      <c r="B91" s="12" t="s">
        <v>3</v>
      </c>
      <c r="C91" s="13">
        <v>7800</v>
      </c>
      <c r="D91" s="11">
        <v>904</v>
      </c>
      <c r="E91" s="11">
        <v>1436</v>
      </c>
      <c r="F91" s="11">
        <v>1636</v>
      </c>
      <c r="G91" s="11">
        <v>1824</v>
      </c>
      <c r="H91" s="11">
        <v>2007</v>
      </c>
      <c r="I91" s="11">
        <v>2184</v>
      </c>
    </row>
    <row r="92" spans="1:9" x14ac:dyDescent="0.3">
      <c r="A92" s="12">
        <v>7801</v>
      </c>
      <c r="B92" s="12" t="s">
        <v>3</v>
      </c>
      <c r="C92" s="13">
        <v>7900</v>
      </c>
      <c r="D92" s="11">
        <v>910</v>
      </c>
      <c r="E92" s="11">
        <v>1439</v>
      </c>
      <c r="F92" s="11">
        <v>1639</v>
      </c>
      <c r="G92" s="11">
        <v>1828</v>
      </c>
      <c r="H92" s="11">
        <v>2011</v>
      </c>
      <c r="I92" s="11">
        <v>2188</v>
      </c>
    </row>
    <row r="93" spans="1:9" x14ac:dyDescent="0.3">
      <c r="A93" s="12">
        <v>7901</v>
      </c>
      <c r="B93" s="12" t="s">
        <v>3</v>
      </c>
      <c r="C93" s="13">
        <v>8000</v>
      </c>
      <c r="D93" s="11">
        <v>915</v>
      </c>
      <c r="E93" s="11">
        <v>1442</v>
      </c>
      <c r="F93" s="11">
        <v>1642</v>
      </c>
      <c r="G93" s="11">
        <v>1831</v>
      </c>
      <c r="H93" s="11">
        <v>2014</v>
      </c>
      <c r="I93" s="11">
        <v>2192</v>
      </c>
    </row>
    <row r="94" spans="1:9" x14ac:dyDescent="0.3">
      <c r="A94" s="12">
        <v>8001</v>
      </c>
      <c r="B94" s="12" t="s">
        <v>3</v>
      </c>
      <c r="C94" s="13">
        <v>8100</v>
      </c>
      <c r="D94" s="11">
        <v>921</v>
      </c>
      <c r="E94" s="11">
        <v>1445</v>
      </c>
      <c r="F94" s="11">
        <v>1646</v>
      </c>
      <c r="G94" s="11">
        <v>1835</v>
      </c>
      <c r="H94" s="11">
        <v>2018</v>
      </c>
      <c r="I94" s="11">
        <v>2196</v>
      </c>
    </row>
    <row r="95" spans="1:9" x14ac:dyDescent="0.3">
      <c r="A95" s="12">
        <v>8101</v>
      </c>
      <c r="B95" s="12" t="s">
        <v>3</v>
      </c>
      <c r="C95" s="13">
        <v>8200</v>
      </c>
      <c r="D95" s="11">
        <v>926</v>
      </c>
      <c r="E95" s="11">
        <v>1448</v>
      </c>
      <c r="F95" s="11">
        <v>1649</v>
      </c>
      <c r="G95" s="11">
        <v>1838</v>
      </c>
      <c r="H95" s="11">
        <v>2022</v>
      </c>
      <c r="I95" s="11">
        <v>2200</v>
      </c>
    </row>
    <row r="96" spans="1:9" x14ac:dyDescent="0.3">
      <c r="A96" s="12">
        <v>8201</v>
      </c>
      <c r="B96" s="12" t="s">
        <v>3</v>
      </c>
      <c r="C96" s="13">
        <v>8300</v>
      </c>
      <c r="D96" s="11">
        <v>933</v>
      </c>
      <c r="E96" s="11">
        <v>1451</v>
      </c>
      <c r="F96" s="11">
        <v>1652</v>
      </c>
      <c r="G96" s="11">
        <v>1842</v>
      </c>
      <c r="H96" s="11">
        <v>2026</v>
      </c>
      <c r="I96" s="11">
        <v>2204</v>
      </c>
    </row>
    <row r="97" spans="1:9" x14ac:dyDescent="0.3">
      <c r="A97" s="12">
        <v>8301</v>
      </c>
      <c r="B97" s="12" t="s">
        <v>3</v>
      </c>
      <c r="C97" s="13">
        <v>8400</v>
      </c>
      <c r="D97" s="11">
        <v>938</v>
      </c>
      <c r="E97" s="11">
        <v>1454</v>
      </c>
      <c r="F97" s="11">
        <v>1655</v>
      </c>
      <c r="G97" s="11">
        <v>1845</v>
      </c>
      <c r="H97" s="11">
        <v>2029</v>
      </c>
      <c r="I97" s="11">
        <v>2208</v>
      </c>
    </row>
    <row r="98" spans="1:9" x14ac:dyDescent="0.3">
      <c r="A98" s="12">
        <v>8401</v>
      </c>
      <c r="B98" s="12" t="s">
        <v>3</v>
      </c>
      <c r="C98" s="13">
        <v>8500</v>
      </c>
      <c r="D98" s="11">
        <v>944</v>
      </c>
      <c r="E98" s="11">
        <v>1460</v>
      </c>
      <c r="F98" s="11">
        <v>1661</v>
      </c>
      <c r="G98" s="11">
        <v>1852</v>
      </c>
      <c r="H98" s="11">
        <v>2037</v>
      </c>
      <c r="I98" s="11">
        <v>2216</v>
      </c>
    </row>
    <row r="99" spans="1:9" x14ac:dyDescent="0.3">
      <c r="A99" s="12">
        <v>8501</v>
      </c>
      <c r="B99" s="12" t="s">
        <v>3</v>
      </c>
      <c r="C99" s="13">
        <v>8600</v>
      </c>
      <c r="D99" s="11">
        <v>949</v>
      </c>
      <c r="E99" s="11">
        <v>1475</v>
      </c>
      <c r="F99" s="11">
        <v>1678</v>
      </c>
      <c r="G99" s="11">
        <v>1871</v>
      </c>
      <c r="H99" s="11">
        <v>2058</v>
      </c>
      <c r="I99" s="11">
        <v>2240</v>
      </c>
    </row>
    <row r="100" spans="1:9" x14ac:dyDescent="0.3">
      <c r="A100" s="12">
        <v>8601</v>
      </c>
      <c r="B100" s="12" t="s">
        <v>3</v>
      </c>
      <c r="C100" s="13">
        <v>8700</v>
      </c>
      <c r="D100" s="11">
        <v>954</v>
      </c>
      <c r="E100" s="11">
        <v>1491</v>
      </c>
      <c r="F100" s="11">
        <v>1696</v>
      </c>
      <c r="G100" s="11">
        <v>1891</v>
      </c>
      <c r="H100" s="11">
        <v>2080</v>
      </c>
      <c r="I100" s="11">
        <v>2263</v>
      </c>
    </row>
    <row r="101" spans="1:9" x14ac:dyDescent="0.3">
      <c r="A101" s="12">
        <v>8701</v>
      </c>
      <c r="B101" s="12" t="s">
        <v>3</v>
      </c>
      <c r="C101" s="13">
        <v>8800</v>
      </c>
      <c r="D101" s="11">
        <v>960</v>
      </c>
      <c r="E101" s="11">
        <v>1506</v>
      </c>
      <c r="F101" s="11">
        <v>1714</v>
      </c>
      <c r="G101" s="11">
        <v>1911</v>
      </c>
      <c r="H101" s="11">
        <v>2102</v>
      </c>
      <c r="I101" s="11">
        <v>2287</v>
      </c>
    </row>
    <row r="102" spans="1:9" x14ac:dyDescent="0.3">
      <c r="A102" s="12">
        <v>8801</v>
      </c>
      <c r="B102" s="12" t="s">
        <v>3</v>
      </c>
      <c r="C102" s="13">
        <v>8900</v>
      </c>
      <c r="D102" s="11">
        <v>965</v>
      </c>
      <c r="E102" s="11">
        <v>1522</v>
      </c>
      <c r="F102" s="11">
        <v>1732</v>
      </c>
      <c r="G102" s="11">
        <v>1931</v>
      </c>
      <c r="H102" s="11">
        <v>2124</v>
      </c>
      <c r="I102" s="11">
        <v>2311</v>
      </c>
    </row>
    <row r="103" spans="1:9" x14ac:dyDescent="0.3">
      <c r="A103" s="12">
        <v>8901</v>
      </c>
      <c r="B103" s="12" t="s">
        <v>3</v>
      </c>
      <c r="C103" s="13">
        <v>9000</v>
      </c>
      <c r="D103" s="11">
        <v>971</v>
      </c>
      <c r="E103" s="11">
        <v>1537</v>
      </c>
      <c r="F103" s="11">
        <v>1749</v>
      </c>
      <c r="G103" s="11">
        <v>1951</v>
      </c>
      <c r="H103" s="11">
        <v>2146</v>
      </c>
      <c r="I103" s="11">
        <v>2334</v>
      </c>
    </row>
    <row r="104" spans="1:9" x14ac:dyDescent="0.3">
      <c r="A104" s="12">
        <v>9001</v>
      </c>
      <c r="B104" s="12" t="s">
        <v>3</v>
      </c>
      <c r="C104" s="13">
        <v>9100</v>
      </c>
      <c r="D104" s="11">
        <v>976</v>
      </c>
      <c r="E104" s="11">
        <v>1553</v>
      </c>
      <c r="F104" s="11">
        <v>1767</v>
      </c>
      <c r="G104" s="11">
        <v>1970</v>
      </c>
      <c r="H104" s="11">
        <v>2167</v>
      </c>
      <c r="I104" s="11">
        <v>2358</v>
      </c>
    </row>
    <row r="105" spans="1:9" x14ac:dyDescent="0.3">
      <c r="A105" s="12">
        <v>9101</v>
      </c>
      <c r="B105" s="12" t="s">
        <v>3</v>
      </c>
      <c r="C105" s="13">
        <v>9200</v>
      </c>
      <c r="D105" s="11">
        <v>983</v>
      </c>
      <c r="E105" s="11">
        <v>1568</v>
      </c>
      <c r="F105" s="11">
        <v>1785</v>
      </c>
      <c r="G105" s="11">
        <v>1990</v>
      </c>
      <c r="H105" s="11">
        <v>2189</v>
      </c>
      <c r="I105" s="11">
        <v>2382</v>
      </c>
    </row>
    <row r="106" spans="1:9" x14ac:dyDescent="0.3">
      <c r="A106" s="12">
        <v>9201</v>
      </c>
      <c r="B106" s="12" t="s">
        <v>3</v>
      </c>
      <c r="C106" s="13">
        <v>9300</v>
      </c>
      <c r="D106" s="11">
        <v>988</v>
      </c>
      <c r="E106" s="11">
        <v>1584</v>
      </c>
      <c r="F106" s="11">
        <v>1803</v>
      </c>
      <c r="G106" s="11">
        <v>2010</v>
      </c>
      <c r="H106" s="11">
        <v>2211</v>
      </c>
      <c r="I106" s="11">
        <v>2405</v>
      </c>
    </row>
    <row r="107" spans="1:9" x14ac:dyDescent="0.3">
      <c r="A107" s="12">
        <v>9301</v>
      </c>
      <c r="B107" s="12" t="s">
        <v>3</v>
      </c>
      <c r="C107" s="13">
        <v>9400</v>
      </c>
      <c r="D107" s="11">
        <v>994</v>
      </c>
      <c r="E107" s="11">
        <v>1599</v>
      </c>
      <c r="F107" s="11">
        <v>1820</v>
      </c>
      <c r="G107" s="11">
        <v>2030</v>
      </c>
      <c r="H107" s="11">
        <v>2233</v>
      </c>
      <c r="I107" s="11">
        <v>2429</v>
      </c>
    </row>
    <row r="108" spans="1:9" x14ac:dyDescent="0.3">
      <c r="A108" s="12">
        <v>9401</v>
      </c>
      <c r="B108" s="12" t="s">
        <v>3</v>
      </c>
      <c r="C108" s="13">
        <v>9500</v>
      </c>
      <c r="D108" s="11">
        <v>999</v>
      </c>
      <c r="E108" s="11">
        <v>1614</v>
      </c>
      <c r="F108" s="11">
        <v>1838</v>
      </c>
      <c r="G108" s="11">
        <v>2049</v>
      </c>
      <c r="H108" s="11">
        <v>2254</v>
      </c>
      <c r="I108" s="11">
        <v>2453</v>
      </c>
    </row>
    <row r="109" spans="1:9" x14ac:dyDescent="0.3">
      <c r="A109" s="12">
        <v>9501</v>
      </c>
      <c r="B109" s="12" t="s">
        <v>3</v>
      </c>
      <c r="C109" s="13">
        <v>9600</v>
      </c>
      <c r="D109" s="11">
        <v>1004</v>
      </c>
      <c r="E109" s="11">
        <v>1630</v>
      </c>
      <c r="F109" s="11">
        <v>1856</v>
      </c>
      <c r="G109" s="11">
        <v>2069</v>
      </c>
      <c r="H109" s="11">
        <v>2276</v>
      </c>
      <c r="I109" s="11">
        <v>2477</v>
      </c>
    </row>
    <row r="110" spans="1:9" x14ac:dyDescent="0.3">
      <c r="A110" s="12">
        <v>9601</v>
      </c>
      <c r="B110" s="12" t="s">
        <v>3</v>
      </c>
      <c r="C110" s="13">
        <v>9700</v>
      </c>
      <c r="D110" s="11">
        <v>1010</v>
      </c>
      <c r="E110" s="11">
        <v>1645</v>
      </c>
      <c r="F110" s="11">
        <v>1874</v>
      </c>
      <c r="G110" s="11">
        <v>2089</v>
      </c>
      <c r="H110" s="11">
        <v>2298</v>
      </c>
      <c r="I110" s="11">
        <v>2500</v>
      </c>
    </row>
    <row r="111" spans="1:9" x14ac:dyDescent="0.3">
      <c r="A111" s="12">
        <v>9701</v>
      </c>
      <c r="B111" s="12" t="s">
        <v>3</v>
      </c>
      <c r="C111" s="13">
        <v>9800</v>
      </c>
      <c r="D111" s="11">
        <v>1015</v>
      </c>
      <c r="E111" s="11">
        <v>1661</v>
      </c>
      <c r="F111" s="11">
        <v>1891</v>
      </c>
      <c r="G111" s="11">
        <v>2109</v>
      </c>
      <c r="H111" s="11">
        <v>2320</v>
      </c>
      <c r="I111" s="11">
        <v>2524</v>
      </c>
    </row>
    <row r="112" spans="1:9" x14ac:dyDescent="0.3">
      <c r="A112" s="12">
        <v>9801</v>
      </c>
      <c r="B112" s="12" t="s">
        <v>3</v>
      </c>
      <c r="C112" s="13">
        <v>9900</v>
      </c>
      <c r="D112" s="11">
        <v>1021</v>
      </c>
      <c r="E112" s="15">
        <v>1673</v>
      </c>
      <c r="F112" s="11">
        <v>1905</v>
      </c>
      <c r="G112" s="11">
        <v>2124</v>
      </c>
      <c r="H112" s="11">
        <v>2336</v>
      </c>
      <c r="I112" s="11">
        <v>2542</v>
      </c>
    </row>
    <row r="113" spans="1:9" x14ac:dyDescent="0.3">
      <c r="A113" s="12">
        <v>9901</v>
      </c>
      <c r="B113" s="12" t="s">
        <v>3</v>
      </c>
      <c r="C113" s="13">
        <v>10000</v>
      </c>
      <c r="D113" s="11">
        <v>1026</v>
      </c>
      <c r="E113" s="11">
        <v>1683</v>
      </c>
      <c r="F113" s="11">
        <v>1917</v>
      </c>
      <c r="G113" s="11">
        <v>2137</v>
      </c>
      <c r="H113" s="11">
        <v>2351</v>
      </c>
      <c r="I113" s="11">
        <v>2557</v>
      </c>
    </row>
    <row r="114" spans="1:9" x14ac:dyDescent="0.3">
      <c r="A114" s="12">
        <v>10001</v>
      </c>
      <c r="B114" s="12" t="s">
        <v>3</v>
      </c>
      <c r="C114" s="13">
        <v>10100</v>
      </c>
      <c r="D114" s="11">
        <v>1033</v>
      </c>
      <c r="E114" s="11">
        <v>1694</v>
      </c>
      <c r="F114" s="11">
        <v>1928</v>
      </c>
      <c r="G114" s="11">
        <v>2150</v>
      </c>
      <c r="H114" s="11">
        <v>2365</v>
      </c>
      <c r="I114" s="11">
        <v>2573</v>
      </c>
    </row>
    <row r="115" spans="1:9" x14ac:dyDescent="0.3">
      <c r="A115" s="12">
        <v>10101</v>
      </c>
      <c r="B115" s="12" t="s">
        <v>3</v>
      </c>
      <c r="C115" s="13">
        <v>10200</v>
      </c>
      <c r="D115" s="11">
        <v>1039</v>
      </c>
      <c r="E115" s="11">
        <v>1704</v>
      </c>
      <c r="F115" s="11">
        <v>1940</v>
      </c>
      <c r="G115" s="11">
        <v>2163</v>
      </c>
      <c r="H115" s="11">
        <v>2379</v>
      </c>
      <c r="I115" s="11">
        <v>2589</v>
      </c>
    </row>
    <row r="116" spans="1:9" x14ac:dyDescent="0.3">
      <c r="A116" s="12">
        <v>10201</v>
      </c>
      <c r="B116" s="12" t="s">
        <v>3</v>
      </c>
      <c r="C116" s="13">
        <v>10300</v>
      </c>
      <c r="D116" s="11">
        <v>1045</v>
      </c>
      <c r="E116" s="11">
        <v>1715</v>
      </c>
      <c r="F116" s="11">
        <v>1951</v>
      </c>
      <c r="G116" s="11">
        <v>2176</v>
      </c>
      <c r="H116" s="11">
        <v>2394</v>
      </c>
      <c r="I116" s="11">
        <v>2604</v>
      </c>
    </row>
    <row r="117" spans="1:9" x14ac:dyDescent="0.3">
      <c r="A117" s="12">
        <v>10301</v>
      </c>
      <c r="B117" s="12" t="s">
        <v>3</v>
      </c>
      <c r="C117" s="13">
        <v>10400</v>
      </c>
      <c r="D117" s="11">
        <v>1051</v>
      </c>
      <c r="E117" s="11">
        <v>1725</v>
      </c>
      <c r="F117" s="11">
        <v>1963</v>
      </c>
      <c r="G117" s="11">
        <v>2189</v>
      </c>
      <c r="H117" s="11">
        <v>2408</v>
      </c>
      <c r="I117" s="11">
        <v>2620</v>
      </c>
    </row>
    <row r="118" spans="1:9" x14ac:dyDescent="0.3">
      <c r="A118" s="12">
        <v>10401</v>
      </c>
      <c r="B118" s="12" t="s">
        <v>3</v>
      </c>
      <c r="C118" s="13">
        <v>10500</v>
      </c>
      <c r="D118" s="11">
        <v>1058</v>
      </c>
      <c r="E118" s="11">
        <v>1736</v>
      </c>
      <c r="F118" s="11">
        <v>1975</v>
      </c>
      <c r="G118" s="11">
        <v>2202</v>
      </c>
      <c r="H118" s="11">
        <v>2422</v>
      </c>
      <c r="I118" s="11">
        <v>2635</v>
      </c>
    </row>
    <row r="119" spans="1:9" x14ac:dyDescent="0.3">
      <c r="A119" s="12">
        <v>10501</v>
      </c>
      <c r="B119" s="12" t="s">
        <v>3</v>
      </c>
      <c r="C119" s="13">
        <v>10600</v>
      </c>
      <c r="D119" s="11">
        <v>1064</v>
      </c>
      <c r="E119" s="11">
        <v>1746</v>
      </c>
      <c r="F119" s="11">
        <v>1986</v>
      </c>
      <c r="G119" s="11">
        <v>2215</v>
      </c>
      <c r="H119" s="11">
        <v>2436</v>
      </c>
      <c r="I119" s="11">
        <v>2651</v>
      </c>
    </row>
    <row r="120" spans="1:9" x14ac:dyDescent="0.3">
      <c r="A120" s="12">
        <v>10601</v>
      </c>
      <c r="B120" s="12" t="s">
        <v>3</v>
      </c>
      <c r="C120" s="13">
        <v>10700</v>
      </c>
      <c r="D120" s="11">
        <v>1070</v>
      </c>
      <c r="E120" s="11">
        <v>1757</v>
      </c>
      <c r="F120" s="11">
        <v>1998</v>
      </c>
      <c r="G120" s="11">
        <v>2228</v>
      </c>
      <c r="H120" s="11">
        <v>2451</v>
      </c>
      <c r="I120" s="11">
        <v>2666</v>
      </c>
    </row>
    <row r="121" spans="1:9" x14ac:dyDescent="0.3">
      <c r="A121" s="12">
        <v>10701</v>
      </c>
      <c r="B121" s="12" t="s">
        <v>3</v>
      </c>
      <c r="C121" s="13">
        <v>10800</v>
      </c>
      <c r="D121" s="11">
        <v>1077</v>
      </c>
      <c r="E121" s="11">
        <v>1767</v>
      </c>
      <c r="F121" s="11">
        <v>2010</v>
      </c>
      <c r="G121" s="11">
        <v>2241</v>
      </c>
      <c r="H121" s="11">
        <v>2465</v>
      </c>
      <c r="I121" s="11">
        <v>2682</v>
      </c>
    </row>
    <row r="122" spans="1:9" x14ac:dyDescent="0.3">
      <c r="A122" s="12">
        <v>10801</v>
      </c>
      <c r="B122" s="12" t="s">
        <v>3</v>
      </c>
      <c r="C122" s="13">
        <v>10900</v>
      </c>
      <c r="D122" s="11">
        <v>1083</v>
      </c>
      <c r="E122" s="11">
        <v>1778</v>
      </c>
      <c r="F122" s="11">
        <v>2021</v>
      </c>
      <c r="G122" s="11">
        <v>2254</v>
      </c>
      <c r="H122" s="11">
        <v>2479</v>
      </c>
      <c r="I122" s="11">
        <v>2697</v>
      </c>
    </row>
    <row r="123" spans="1:9" x14ac:dyDescent="0.3">
      <c r="A123" s="12">
        <v>10901</v>
      </c>
      <c r="B123" s="12" t="s">
        <v>3</v>
      </c>
      <c r="C123" s="13">
        <v>11000</v>
      </c>
      <c r="D123" s="11">
        <v>1090</v>
      </c>
      <c r="E123" s="11">
        <v>1788</v>
      </c>
      <c r="F123" s="11">
        <v>2033</v>
      </c>
      <c r="G123" s="11">
        <v>2267</v>
      </c>
      <c r="H123" s="11">
        <v>2494</v>
      </c>
      <c r="I123" s="11">
        <v>2713</v>
      </c>
    </row>
    <row r="124" spans="1:9" x14ac:dyDescent="0.3">
      <c r="A124" s="12">
        <v>11001</v>
      </c>
      <c r="B124" s="12" t="s">
        <v>3</v>
      </c>
      <c r="C124" s="13">
        <v>11100</v>
      </c>
      <c r="D124" s="11">
        <v>1096</v>
      </c>
      <c r="E124" s="11">
        <v>1799</v>
      </c>
      <c r="F124" s="11">
        <v>2045</v>
      </c>
      <c r="G124" s="11">
        <v>2280</v>
      </c>
      <c r="H124" s="11">
        <v>2508</v>
      </c>
      <c r="I124" s="11">
        <v>2729</v>
      </c>
    </row>
    <row r="125" spans="1:9" x14ac:dyDescent="0.3">
      <c r="A125" s="12">
        <v>11101</v>
      </c>
      <c r="B125" s="12" t="s">
        <v>3</v>
      </c>
      <c r="C125" s="13">
        <v>11200</v>
      </c>
      <c r="D125" s="11">
        <v>1103</v>
      </c>
      <c r="E125" s="11">
        <v>1809</v>
      </c>
      <c r="F125" s="11">
        <v>2056</v>
      </c>
      <c r="G125" s="11">
        <v>2293</v>
      </c>
      <c r="H125" s="11">
        <v>2522</v>
      </c>
      <c r="I125" s="11">
        <v>2744</v>
      </c>
    </row>
    <row r="126" spans="1:9" x14ac:dyDescent="0.3">
      <c r="A126" s="12">
        <v>11201</v>
      </c>
      <c r="B126" s="12" t="s">
        <v>3</v>
      </c>
      <c r="C126" s="13">
        <v>11300</v>
      </c>
      <c r="D126" s="11">
        <v>1109</v>
      </c>
      <c r="E126" s="11">
        <v>1820</v>
      </c>
      <c r="F126" s="11">
        <v>2068</v>
      </c>
      <c r="G126" s="11">
        <v>2306</v>
      </c>
      <c r="H126" s="11">
        <v>2537</v>
      </c>
      <c r="I126" s="11">
        <v>2760</v>
      </c>
    </row>
    <row r="127" spans="1:9" x14ac:dyDescent="0.3">
      <c r="A127" s="12">
        <v>11301</v>
      </c>
      <c r="B127" s="12" t="s">
        <v>3</v>
      </c>
      <c r="C127" s="13">
        <v>11400</v>
      </c>
      <c r="D127" s="11">
        <v>1116</v>
      </c>
      <c r="E127" s="11">
        <v>1830</v>
      </c>
      <c r="F127" s="11">
        <v>2080</v>
      </c>
      <c r="G127" s="11">
        <v>2319</v>
      </c>
      <c r="H127" s="11">
        <v>2551</v>
      </c>
      <c r="I127" s="11">
        <v>2775</v>
      </c>
    </row>
    <row r="128" spans="1:9" x14ac:dyDescent="0.3">
      <c r="A128" s="12">
        <v>11401</v>
      </c>
      <c r="B128" s="12" t="s">
        <v>3</v>
      </c>
      <c r="C128" s="13">
        <v>11500</v>
      </c>
      <c r="D128" s="11">
        <v>1123</v>
      </c>
      <c r="E128" s="11">
        <v>1841</v>
      </c>
      <c r="F128" s="11">
        <v>2091</v>
      </c>
      <c r="G128" s="11">
        <v>2332</v>
      </c>
      <c r="H128" s="11">
        <v>2565</v>
      </c>
      <c r="I128" s="11">
        <v>2791</v>
      </c>
    </row>
    <row r="129" spans="1:9" x14ac:dyDescent="0.3">
      <c r="A129" s="12">
        <v>11501</v>
      </c>
      <c r="B129" s="12" t="s">
        <v>3</v>
      </c>
      <c r="C129" s="13">
        <v>11600</v>
      </c>
      <c r="D129" s="11">
        <v>1129</v>
      </c>
      <c r="E129" s="11">
        <v>1851</v>
      </c>
      <c r="F129" s="11">
        <v>2103</v>
      </c>
      <c r="G129" s="11">
        <v>2345</v>
      </c>
      <c r="H129" s="11">
        <v>2579</v>
      </c>
      <c r="I129" s="11">
        <v>2806</v>
      </c>
    </row>
    <row r="130" spans="1:9" x14ac:dyDescent="0.3">
      <c r="A130" s="12">
        <v>11601</v>
      </c>
      <c r="B130" s="12" t="s">
        <v>3</v>
      </c>
      <c r="C130" s="13">
        <v>11700</v>
      </c>
      <c r="D130" s="11">
        <v>1136</v>
      </c>
      <c r="E130" s="11">
        <v>1862</v>
      </c>
      <c r="F130" s="11">
        <v>2115</v>
      </c>
      <c r="G130" s="11">
        <v>2358</v>
      </c>
      <c r="H130" s="11">
        <v>2594</v>
      </c>
      <c r="I130" s="11">
        <v>2822</v>
      </c>
    </row>
    <row r="131" spans="1:9" x14ac:dyDescent="0.3">
      <c r="A131" s="12">
        <v>11701</v>
      </c>
      <c r="B131" s="12" t="s">
        <v>3</v>
      </c>
      <c r="C131" s="13">
        <v>11800</v>
      </c>
      <c r="D131" s="11">
        <v>1143</v>
      </c>
      <c r="E131" s="11">
        <v>1872</v>
      </c>
      <c r="F131" s="11">
        <v>2126</v>
      </c>
      <c r="G131" s="11">
        <v>2371</v>
      </c>
      <c r="H131" s="11">
        <v>2608</v>
      </c>
      <c r="I131" s="11">
        <v>2838</v>
      </c>
    </row>
    <row r="132" spans="1:9" x14ac:dyDescent="0.3">
      <c r="A132" s="12">
        <v>11801</v>
      </c>
      <c r="B132" s="12" t="s">
        <v>3</v>
      </c>
      <c r="C132" s="13">
        <v>11900</v>
      </c>
      <c r="D132" s="11">
        <v>1150</v>
      </c>
      <c r="E132" s="11">
        <v>1882</v>
      </c>
      <c r="F132" s="11">
        <v>2138</v>
      </c>
      <c r="G132" s="11">
        <v>2383</v>
      </c>
      <c r="H132" s="11">
        <v>2622</v>
      </c>
      <c r="I132" s="11">
        <v>2852</v>
      </c>
    </row>
    <row r="133" spans="1:9" x14ac:dyDescent="0.3">
      <c r="A133" s="12">
        <v>11901</v>
      </c>
      <c r="B133" s="12" t="s">
        <v>3</v>
      </c>
      <c r="C133" s="13">
        <v>12000</v>
      </c>
      <c r="D133" s="11">
        <v>1157</v>
      </c>
      <c r="E133" s="11">
        <v>1892</v>
      </c>
      <c r="F133" s="11">
        <v>2148</v>
      </c>
      <c r="G133" s="11">
        <v>2395</v>
      </c>
      <c r="H133" s="11">
        <v>2635</v>
      </c>
      <c r="I133" s="11">
        <v>2867</v>
      </c>
    </row>
    <row r="134" spans="1:9" x14ac:dyDescent="0.3">
      <c r="A134" s="12">
        <v>12001</v>
      </c>
      <c r="B134" s="12" t="s">
        <v>3</v>
      </c>
      <c r="C134" s="13">
        <v>12100</v>
      </c>
      <c r="D134" s="11">
        <v>1164</v>
      </c>
      <c r="E134" s="11">
        <v>1901</v>
      </c>
      <c r="F134" s="11">
        <v>2159</v>
      </c>
      <c r="G134" s="11">
        <v>2407</v>
      </c>
      <c r="H134" s="11">
        <v>2648</v>
      </c>
      <c r="I134" s="11">
        <v>2881</v>
      </c>
    </row>
    <row r="135" spans="1:9" x14ac:dyDescent="0.3">
      <c r="A135" s="12">
        <v>12101</v>
      </c>
      <c r="B135" s="12" t="s">
        <v>3</v>
      </c>
      <c r="C135" s="13">
        <v>12200</v>
      </c>
      <c r="D135" s="11">
        <v>1171</v>
      </c>
      <c r="E135" s="11">
        <v>1910</v>
      </c>
      <c r="F135" s="11">
        <v>2170</v>
      </c>
      <c r="G135" s="11">
        <v>2419</v>
      </c>
      <c r="H135" s="11">
        <v>2661</v>
      </c>
      <c r="I135" s="11">
        <v>2895</v>
      </c>
    </row>
    <row r="136" spans="1:9" x14ac:dyDescent="0.3">
      <c r="A136" s="12">
        <v>12201</v>
      </c>
      <c r="B136" s="12" t="s">
        <v>3</v>
      </c>
      <c r="C136" s="13">
        <v>12300</v>
      </c>
      <c r="D136" s="11">
        <v>1178</v>
      </c>
      <c r="E136" s="11">
        <v>1919</v>
      </c>
      <c r="F136" s="11">
        <v>2180</v>
      </c>
      <c r="G136" s="11">
        <v>2431</v>
      </c>
      <c r="H136" s="11">
        <v>2674</v>
      </c>
      <c r="I136" s="11">
        <v>2910</v>
      </c>
    </row>
    <row r="137" spans="1:9" x14ac:dyDescent="0.3">
      <c r="A137" s="12">
        <v>12301</v>
      </c>
      <c r="B137" s="12" t="s">
        <v>3</v>
      </c>
      <c r="C137" s="13">
        <v>12400</v>
      </c>
      <c r="D137" s="11">
        <v>1185</v>
      </c>
      <c r="E137" s="11">
        <v>1929</v>
      </c>
      <c r="F137" s="11">
        <v>2191</v>
      </c>
      <c r="G137" s="11">
        <v>2443</v>
      </c>
      <c r="H137" s="11">
        <v>2687</v>
      </c>
      <c r="I137" s="11">
        <v>2924</v>
      </c>
    </row>
    <row r="138" spans="1:9" x14ac:dyDescent="0.3">
      <c r="A138" s="12">
        <v>12401</v>
      </c>
      <c r="B138" s="12" t="s">
        <v>3</v>
      </c>
      <c r="C138" s="13">
        <v>12500</v>
      </c>
      <c r="D138" s="11">
        <v>1192</v>
      </c>
      <c r="E138" s="11">
        <v>1938</v>
      </c>
      <c r="F138" s="11">
        <v>2202</v>
      </c>
      <c r="G138" s="11">
        <v>2455</v>
      </c>
      <c r="H138" s="11">
        <v>2700</v>
      </c>
      <c r="I138" s="11">
        <v>2938</v>
      </c>
    </row>
    <row r="139" spans="1:9" x14ac:dyDescent="0.3">
      <c r="A139" s="12">
        <v>12501</v>
      </c>
      <c r="B139" s="12" t="s">
        <v>3</v>
      </c>
      <c r="C139" s="13">
        <v>12600</v>
      </c>
      <c r="D139" s="11">
        <v>1199</v>
      </c>
      <c r="E139" s="11">
        <v>1947</v>
      </c>
      <c r="F139" s="11">
        <v>2212</v>
      </c>
      <c r="G139" s="11">
        <v>2467</v>
      </c>
      <c r="H139" s="11">
        <v>2714</v>
      </c>
      <c r="I139" s="11">
        <v>2952</v>
      </c>
    </row>
    <row r="140" spans="1:9" x14ac:dyDescent="0.3">
      <c r="A140" s="12">
        <v>12601</v>
      </c>
      <c r="B140" s="12" t="s">
        <v>3</v>
      </c>
      <c r="C140" s="13">
        <v>12700</v>
      </c>
      <c r="D140" s="11">
        <v>1206</v>
      </c>
      <c r="E140" s="11">
        <v>1956</v>
      </c>
      <c r="F140" s="11">
        <v>2223</v>
      </c>
      <c r="G140" s="11">
        <v>2479</v>
      </c>
      <c r="H140" s="11">
        <v>2727</v>
      </c>
      <c r="I140" s="11">
        <v>2967</v>
      </c>
    </row>
    <row r="141" spans="1:9" x14ac:dyDescent="0.3">
      <c r="A141" s="12">
        <v>12701</v>
      </c>
      <c r="B141" s="12" t="s">
        <v>3</v>
      </c>
      <c r="C141" s="13">
        <v>12800</v>
      </c>
      <c r="D141" s="11">
        <v>1213</v>
      </c>
      <c r="E141" s="11">
        <v>1966</v>
      </c>
      <c r="F141" s="11">
        <v>2234</v>
      </c>
      <c r="G141" s="11">
        <v>2491</v>
      </c>
      <c r="H141" s="11">
        <v>2740</v>
      </c>
      <c r="I141" s="11">
        <v>2981</v>
      </c>
    </row>
    <row r="142" spans="1:9" x14ac:dyDescent="0.3">
      <c r="A142" s="12">
        <v>12801</v>
      </c>
      <c r="B142" s="12" t="s">
        <v>3</v>
      </c>
      <c r="C142" s="13">
        <v>12900</v>
      </c>
      <c r="D142" s="11">
        <v>1220</v>
      </c>
      <c r="E142" s="11">
        <v>1975</v>
      </c>
      <c r="F142" s="11">
        <v>2245</v>
      </c>
      <c r="G142" s="11">
        <v>2503</v>
      </c>
      <c r="H142" s="11">
        <v>2753</v>
      </c>
      <c r="I142" s="11">
        <v>2995</v>
      </c>
    </row>
    <row r="143" spans="1:9" x14ac:dyDescent="0.3">
      <c r="A143" s="12">
        <v>12901</v>
      </c>
      <c r="B143" s="12" t="s">
        <v>3</v>
      </c>
      <c r="C143" s="13">
        <v>13000</v>
      </c>
      <c r="D143" s="11">
        <v>1227</v>
      </c>
      <c r="E143" s="11">
        <v>1984</v>
      </c>
      <c r="F143" s="11">
        <v>2255</v>
      </c>
      <c r="G143" s="11">
        <v>2514</v>
      </c>
      <c r="H143" s="11">
        <v>2766</v>
      </c>
      <c r="I143" s="11">
        <v>3009</v>
      </c>
    </row>
    <row r="144" spans="1:9" x14ac:dyDescent="0.3">
      <c r="A144" s="12">
        <v>13001</v>
      </c>
      <c r="B144" s="12" t="s">
        <v>3</v>
      </c>
      <c r="C144" s="13">
        <v>13100</v>
      </c>
      <c r="D144" s="11">
        <v>1233</v>
      </c>
      <c r="E144" s="11">
        <v>1993</v>
      </c>
      <c r="F144" s="11">
        <v>2265</v>
      </c>
      <c r="G144" s="11">
        <v>2525</v>
      </c>
      <c r="H144" s="11">
        <v>2778</v>
      </c>
      <c r="I144" s="11">
        <v>3022</v>
      </c>
    </row>
    <row r="145" spans="1:9" x14ac:dyDescent="0.3">
      <c r="A145" s="12">
        <v>13101</v>
      </c>
      <c r="B145" s="12" t="s">
        <v>3</v>
      </c>
      <c r="C145" s="13">
        <v>13200</v>
      </c>
      <c r="D145" s="11">
        <v>1239</v>
      </c>
      <c r="E145" s="11">
        <v>2001</v>
      </c>
      <c r="F145" s="11">
        <v>2275</v>
      </c>
      <c r="G145" s="11">
        <v>2536</v>
      </c>
      <c r="H145" s="11">
        <v>2790</v>
      </c>
      <c r="I145" s="11">
        <v>3035</v>
      </c>
    </row>
    <row r="146" spans="1:9" x14ac:dyDescent="0.3">
      <c r="A146" s="12">
        <v>13201</v>
      </c>
      <c r="B146" s="12" t="s">
        <v>3</v>
      </c>
      <c r="C146" s="13">
        <v>13300</v>
      </c>
      <c r="D146" s="11">
        <v>1245</v>
      </c>
      <c r="E146" s="11">
        <v>2010</v>
      </c>
      <c r="F146" s="11">
        <v>2285</v>
      </c>
      <c r="G146" s="11">
        <v>2547</v>
      </c>
      <c r="H146" s="11">
        <v>2802</v>
      </c>
      <c r="I146" s="11">
        <v>3049</v>
      </c>
    </row>
    <row r="147" spans="1:9" x14ac:dyDescent="0.3">
      <c r="A147" s="12">
        <v>13301</v>
      </c>
      <c r="B147" s="12" t="s">
        <v>3</v>
      </c>
      <c r="C147" s="13">
        <v>13400</v>
      </c>
      <c r="D147" s="11">
        <v>1250</v>
      </c>
      <c r="E147" s="11">
        <v>2018</v>
      </c>
      <c r="F147" s="11">
        <v>2294</v>
      </c>
      <c r="G147" s="11">
        <v>2558</v>
      </c>
      <c r="H147" s="11">
        <v>2814</v>
      </c>
      <c r="I147" s="11">
        <v>3062</v>
      </c>
    </row>
    <row r="148" spans="1:9" x14ac:dyDescent="0.3">
      <c r="A148" s="12">
        <v>13401</v>
      </c>
      <c r="B148" s="12" t="s">
        <v>3</v>
      </c>
      <c r="C148" s="13">
        <v>13500</v>
      </c>
      <c r="D148" s="11">
        <v>1256</v>
      </c>
      <c r="E148" s="11">
        <v>2027</v>
      </c>
      <c r="F148" s="11">
        <v>2304</v>
      </c>
      <c r="G148" s="11">
        <v>2569</v>
      </c>
      <c r="H148" s="11">
        <v>2826</v>
      </c>
      <c r="I148" s="11">
        <v>3075</v>
      </c>
    </row>
    <row r="149" spans="1:9" x14ac:dyDescent="0.3">
      <c r="A149" s="12">
        <v>13501</v>
      </c>
      <c r="B149" s="12" t="s">
        <v>3</v>
      </c>
      <c r="C149" s="13">
        <v>13600</v>
      </c>
      <c r="D149" s="11">
        <v>1262</v>
      </c>
      <c r="E149" s="11">
        <v>2035</v>
      </c>
      <c r="F149" s="11">
        <v>2314</v>
      </c>
      <c r="G149" s="11">
        <v>2580</v>
      </c>
      <c r="H149" s="11">
        <v>2838</v>
      </c>
      <c r="I149" s="11">
        <v>3088</v>
      </c>
    </row>
    <row r="150" spans="1:9" x14ac:dyDescent="0.3">
      <c r="A150" s="12">
        <v>13601</v>
      </c>
      <c r="B150" s="12" t="s">
        <v>3</v>
      </c>
      <c r="C150" s="13">
        <v>13700</v>
      </c>
      <c r="D150" s="11">
        <v>1267</v>
      </c>
      <c r="E150" s="11">
        <v>2044</v>
      </c>
      <c r="F150" s="11">
        <v>2324</v>
      </c>
      <c r="G150" s="11">
        <v>2591</v>
      </c>
      <c r="H150" s="11">
        <v>2850</v>
      </c>
      <c r="I150" s="11">
        <v>3101</v>
      </c>
    </row>
    <row r="151" spans="1:9" x14ac:dyDescent="0.3">
      <c r="A151" s="12">
        <v>13701</v>
      </c>
      <c r="B151" s="12" t="s">
        <v>3</v>
      </c>
      <c r="C151" s="13">
        <v>13800</v>
      </c>
      <c r="D151" s="11">
        <v>1273</v>
      </c>
      <c r="E151" s="11">
        <v>2052</v>
      </c>
      <c r="F151" s="11">
        <v>2334</v>
      </c>
      <c r="G151" s="11">
        <v>2602</v>
      </c>
      <c r="H151" s="11">
        <v>2862</v>
      </c>
      <c r="I151" s="11">
        <v>3114</v>
      </c>
    </row>
    <row r="152" spans="1:9" x14ac:dyDescent="0.3">
      <c r="A152" s="12">
        <v>13801</v>
      </c>
      <c r="B152" s="12" t="s">
        <v>3</v>
      </c>
      <c r="C152" s="13">
        <v>13900</v>
      </c>
      <c r="D152" s="11">
        <v>1279</v>
      </c>
      <c r="E152" s="11">
        <v>2061</v>
      </c>
      <c r="F152" s="11">
        <v>2344</v>
      </c>
      <c r="G152" s="11">
        <v>2613</v>
      </c>
      <c r="H152" s="11">
        <v>2875</v>
      </c>
      <c r="I152" s="11">
        <v>3127</v>
      </c>
    </row>
    <row r="153" spans="1:9" x14ac:dyDescent="0.3">
      <c r="A153" s="12">
        <v>13901</v>
      </c>
      <c r="B153" s="12" t="s">
        <v>3</v>
      </c>
      <c r="C153" s="13">
        <v>14000</v>
      </c>
      <c r="D153" s="11">
        <v>1284</v>
      </c>
      <c r="E153" s="11">
        <v>2069</v>
      </c>
      <c r="F153" s="11">
        <v>2354</v>
      </c>
      <c r="G153" s="11">
        <v>2624</v>
      </c>
      <c r="H153" s="11">
        <v>2887</v>
      </c>
      <c r="I153" s="11">
        <v>3141</v>
      </c>
    </row>
    <row r="154" spans="1:9" x14ac:dyDescent="0.3">
      <c r="A154" s="12">
        <v>14001</v>
      </c>
      <c r="B154" s="12" t="s">
        <v>3</v>
      </c>
      <c r="C154" s="13">
        <v>14100</v>
      </c>
      <c r="D154" s="11">
        <v>1290</v>
      </c>
      <c r="E154" s="11">
        <v>2078</v>
      </c>
      <c r="F154" s="11">
        <v>2363</v>
      </c>
      <c r="G154" s="11">
        <v>2635</v>
      </c>
      <c r="H154" s="11">
        <v>2899</v>
      </c>
      <c r="I154" s="11">
        <v>3154</v>
      </c>
    </row>
    <row r="155" spans="1:9" x14ac:dyDescent="0.3">
      <c r="A155" s="12">
        <v>14101</v>
      </c>
      <c r="B155" s="12" t="s">
        <v>3</v>
      </c>
      <c r="C155" s="13">
        <v>14200</v>
      </c>
      <c r="D155" s="11">
        <v>1296</v>
      </c>
      <c r="E155" s="11">
        <v>2087</v>
      </c>
      <c r="F155" s="11">
        <v>2373</v>
      </c>
      <c r="G155" s="11">
        <v>2646</v>
      </c>
      <c r="H155" s="11">
        <v>2911</v>
      </c>
      <c r="I155" s="11">
        <v>3167</v>
      </c>
    </row>
    <row r="156" spans="1:9" x14ac:dyDescent="0.3">
      <c r="A156" s="12">
        <v>14201</v>
      </c>
      <c r="B156" s="12" t="s">
        <v>3</v>
      </c>
      <c r="C156" s="13">
        <v>14300</v>
      </c>
      <c r="D156" s="11">
        <v>1301</v>
      </c>
      <c r="E156" s="11">
        <v>2095</v>
      </c>
      <c r="F156" s="11">
        <v>2383</v>
      </c>
      <c r="G156" s="11">
        <v>2657</v>
      </c>
      <c r="H156" s="11">
        <v>2923</v>
      </c>
      <c r="I156" s="11">
        <v>3180</v>
      </c>
    </row>
    <row r="157" spans="1:9" x14ac:dyDescent="0.3">
      <c r="A157" s="12">
        <v>14301</v>
      </c>
      <c r="B157" s="12" t="s">
        <v>3</v>
      </c>
      <c r="C157" s="13">
        <v>14400</v>
      </c>
      <c r="D157" s="11">
        <v>1306</v>
      </c>
      <c r="E157" s="11">
        <v>2104</v>
      </c>
      <c r="F157" s="11">
        <v>2393</v>
      </c>
      <c r="G157" s="11">
        <v>2668</v>
      </c>
      <c r="H157" s="11">
        <v>2935</v>
      </c>
      <c r="I157" s="11">
        <v>3193</v>
      </c>
    </row>
    <row r="158" spans="1:9" x14ac:dyDescent="0.3">
      <c r="A158" s="12">
        <v>14401</v>
      </c>
      <c r="B158" s="12" t="s">
        <v>3</v>
      </c>
      <c r="C158" s="13">
        <v>14500</v>
      </c>
      <c r="D158" s="11">
        <v>1312</v>
      </c>
      <c r="E158" s="11">
        <v>2112</v>
      </c>
      <c r="F158" s="11">
        <v>2403</v>
      </c>
      <c r="G158" s="11">
        <v>2679</v>
      </c>
      <c r="H158" s="11">
        <v>2947</v>
      </c>
      <c r="I158" s="11">
        <v>3206</v>
      </c>
    </row>
    <row r="159" spans="1:9" x14ac:dyDescent="0.3">
      <c r="A159" s="12">
        <v>14501</v>
      </c>
      <c r="B159" s="12" t="s">
        <v>3</v>
      </c>
      <c r="C159" s="13">
        <v>14600</v>
      </c>
      <c r="D159" s="11">
        <v>1317</v>
      </c>
      <c r="E159" s="11">
        <v>2121</v>
      </c>
      <c r="F159" s="11">
        <v>2413</v>
      </c>
      <c r="G159" s="11">
        <v>2690</v>
      </c>
      <c r="H159" s="11">
        <v>2959</v>
      </c>
      <c r="I159" s="11">
        <v>3220</v>
      </c>
    </row>
    <row r="160" spans="1:9" x14ac:dyDescent="0.3">
      <c r="A160" s="12">
        <v>14601</v>
      </c>
      <c r="B160" s="12" t="s">
        <v>3</v>
      </c>
      <c r="C160" s="13">
        <v>14700</v>
      </c>
      <c r="D160" s="11">
        <v>1323</v>
      </c>
      <c r="E160" s="11">
        <v>2129</v>
      </c>
      <c r="F160" s="11">
        <v>2423</v>
      </c>
      <c r="G160" s="11">
        <v>2701</v>
      </c>
      <c r="H160" s="11">
        <v>2971</v>
      </c>
      <c r="I160" s="11">
        <v>3233</v>
      </c>
    </row>
    <row r="161" spans="1:9" x14ac:dyDescent="0.3">
      <c r="A161" s="12">
        <v>14701</v>
      </c>
      <c r="B161" s="12" t="s">
        <v>3</v>
      </c>
      <c r="C161" s="13">
        <v>14800</v>
      </c>
      <c r="D161" s="11">
        <v>1329</v>
      </c>
      <c r="E161" s="11">
        <v>2138</v>
      </c>
      <c r="F161" s="11">
        <v>2432</v>
      </c>
      <c r="G161" s="11">
        <v>2712</v>
      </c>
      <c r="H161" s="11">
        <v>2983</v>
      </c>
      <c r="I161" s="11">
        <v>3246</v>
      </c>
    </row>
    <row r="162" spans="1:9" x14ac:dyDescent="0.3">
      <c r="A162" s="12">
        <v>14801</v>
      </c>
      <c r="B162" s="12" t="s">
        <v>3</v>
      </c>
      <c r="C162" s="13">
        <v>14900</v>
      </c>
      <c r="D162" s="11">
        <v>1334</v>
      </c>
      <c r="E162" s="11">
        <v>2146</v>
      </c>
      <c r="F162" s="11">
        <v>2442</v>
      </c>
      <c r="G162" s="11">
        <v>2723</v>
      </c>
      <c r="H162" s="11">
        <v>2995</v>
      </c>
      <c r="I162" s="11">
        <v>3259</v>
      </c>
    </row>
    <row r="163" spans="1:9" x14ac:dyDescent="0.3">
      <c r="A163" s="12">
        <v>14901</v>
      </c>
      <c r="B163" s="12" t="s">
        <v>3</v>
      </c>
      <c r="C163" s="13">
        <v>15000</v>
      </c>
      <c r="D163" s="11">
        <v>1340</v>
      </c>
      <c r="E163" s="11">
        <v>2155</v>
      </c>
      <c r="F163" s="11">
        <v>2452</v>
      </c>
      <c r="G163" s="11">
        <v>2734</v>
      </c>
      <c r="H163" s="11">
        <v>3008</v>
      </c>
      <c r="I163" s="11">
        <v>3272</v>
      </c>
    </row>
    <row r="164" spans="1:9" x14ac:dyDescent="0.3">
      <c r="A164" s="12">
        <v>15001</v>
      </c>
      <c r="B164" s="12" t="s">
        <v>3</v>
      </c>
      <c r="C164" s="13">
        <v>15100</v>
      </c>
      <c r="D164" s="11">
        <v>1345</v>
      </c>
      <c r="E164" s="11">
        <v>2163</v>
      </c>
      <c r="F164" s="11">
        <v>2461</v>
      </c>
      <c r="G164" s="11">
        <v>2744</v>
      </c>
      <c r="H164" s="11">
        <v>3018</v>
      </c>
      <c r="I164" s="11">
        <v>3284</v>
      </c>
    </row>
    <row r="165" spans="1:9" x14ac:dyDescent="0.3">
      <c r="A165" s="12">
        <v>15101</v>
      </c>
      <c r="B165" s="12" t="s">
        <v>3</v>
      </c>
      <c r="C165" s="13">
        <v>15200</v>
      </c>
      <c r="D165" s="11">
        <v>1351</v>
      </c>
      <c r="E165" s="11">
        <v>2170</v>
      </c>
      <c r="F165" s="11">
        <v>2469</v>
      </c>
      <c r="G165" s="11">
        <v>2752</v>
      </c>
      <c r="H165" s="11">
        <v>3028</v>
      </c>
      <c r="I165" s="11">
        <v>3294</v>
      </c>
    </row>
    <row r="166" spans="1:9" x14ac:dyDescent="0.3">
      <c r="A166" s="12">
        <v>15201</v>
      </c>
      <c r="B166" s="12" t="s">
        <v>3</v>
      </c>
      <c r="C166" s="13">
        <v>15300</v>
      </c>
      <c r="D166" s="11">
        <v>1357</v>
      </c>
      <c r="E166" s="11">
        <v>2177</v>
      </c>
      <c r="F166" s="11">
        <v>2476</v>
      </c>
      <c r="G166" s="11">
        <v>2761</v>
      </c>
      <c r="H166" s="11">
        <v>3037</v>
      </c>
      <c r="I166" s="11">
        <v>3304</v>
      </c>
    </row>
    <row r="167" spans="1:9" x14ac:dyDescent="0.3">
      <c r="A167" s="12">
        <v>15301</v>
      </c>
      <c r="B167" s="12" t="s">
        <v>3</v>
      </c>
      <c r="C167" s="13">
        <v>15400</v>
      </c>
      <c r="D167" s="11">
        <v>1362</v>
      </c>
      <c r="E167" s="11">
        <v>2184</v>
      </c>
      <c r="F167" s="11">
        <v>2484</v>
      </c>
      <c r="G167" s="11">
        <v>2769</v>
      </c>
      <c r="H167" s="11">
        <v>3046</v>
      </c>
      <c r="I167" s="11">
        <v>3314</v>
      </c>
    </row>
    <row r="168" spans="1:9" x14ac:dyDescent="0.3">
      <c r="A168" s="12">
        <v>15401</v>
      </c>
      <c r="B168" s="12" t="s">
        <v>3</v>
      </c>
      <c r="C168" s="13">
        <v>15500</v>
      </c>
      <c r="D168" s="11">
        <v>1368</v>
      </c>
      <c r="E168" s="11">
        <v>2191</v>
      </c>
      <c r="F168" s="11">
        <v>2491</v>
      </c>
      <c r="G168" s="11">
        <v>2778</v>
      </c>
      <c r="H168" s="11">
        <v>3056</v>
      </c>
      <c r="I168" s="11">
        <v>3325</v>
      </c>
    </row>
    <row r="169" spans="1:9" x14ac:dyDescent="0.3">
      <c r="A169" s="12">
        <v>15501</v>
      </c>
      <c r="B169" s="12" t="s">
        <v>3</v>
      </c>
      <c r="C169" s="13">
        <v>15600</v>
      </c>
      <c r="D169" s="11">
        <v>1373</v>
      </c>
      <c r="E169" s="11">
        <v>2198</v>
      </c>
      <c r="F169" s="11">
        <v>2499</v>
      </c>
      <c r="G169" s="11">
        <v>2786</v>
      </c>
      <c r="H169" s="11">
        <v>3065</v>
      </c>
      <c r="I169" s="11">
        <v>3335</v>
      </c>
    </row>
    <row r="170" spans="1:9" x14ac:dyDescent="0.3">
      <c r="A170" s="12">
        <v>15601</v>
      </c>
      <c r="B170" s="12" t="s">
        <v>3</v>
      </c>
      <c r="C170" s="13">
        <v>15700</v>
      </c>
      <c r="D170" s="11">
        <v>1379</v>
      </c>
      <c r="E170" s="11">
        <v>2205</v>
      </c>
      <c r="F170" s="11">
        <v>2507</v>
      </c>
      <c r="G170" s="11">
        <v>2795</v>
      </c>
      <c r="H170" s="11">
        <v>3074</v>
      </c>
      <c r="I170" s="11">
        <v>3345</v>
      </c>
    </row>
    <row r="171" spans="1:9" x14ac:dyDescent="0.3">
      <c r="A171" s="12">
        <v>15701</v>
      </c>
      <c r="B171" s="12" t="s">
        <v>3</v>
      </c>
      <c r="C171" s="13">
        <v>15800</v>
      </c>
      <c r="D171" s="11">
        <v>1384</v>
      </c>
      <c r="E171" s="11">
        <v>2211</v>
      </c>
      <c r="F171" s="11">
        <v>2514</v>
      </c>
      <c r="G171" s="11">
        <v>2803</v>
      </c>
      <c r="H171" s="11">
        <v>3084</v>
      </c>
      <c r="I171" s="11">
        <v>3355</v>
      </c>
    </row>
    <row r="172" spans="1:9" x14ac:dyDescent="0.3">
      <c r="A172" s="12">
        <v>15801</v>
      </c>
      <c r="B172" s="12" t="s">
        <v>3</v>
      </c>
      <c r="C172" s="13">
        <v>15900</v>
      </c>
      <c r="D172" s="11">
        <v>1390</v>
      </c>
      <c r="E172" s="11">
        <v>2218</v>
      </c>
      <c r="F172" s="11">
        <v>2522</v>
      </c>
      <c r="G172" s="11">
        <v>2812</v>
      </c>
      <c r="H172" s="11">
        <v>3093</v>
      </c>
      <c r="I172" s="11">
        <v>3365</v>
      </c>
    </row>
    <row r="173" spans="1:9" x14ac:dyDescent="0.3">
      <c r="A173" s="12">
        <v>15901</v>
      </c>
      <c r="B173" s="12" t="s">
        <v>3</v>
      </c>
      <c r="C173" s="13">
        <v>16000</v>
      </c>
      <c r="D173" s="11">
        <v>1395</v>
      </c>
      <c r="E173" s="11">
        <v>2225</v>
      </c>
      <c r="F173" s="11">
        <v>2529</v>
      </c>
      <c r="G173" s="11">
        <v>2820</v>
      </c>
      <c r="H173" s="11">
        <v>3102</v>
      </c>
      <c r="I173" s="11">
        <v>3375</v>
      </c>
    </row>
    <row r="174" spans="1:9" x14ac:dyDescent="0.3">
      <c r="A174" s="12">
        <v>16001</v>
      </c>
      <c r="B174" s="12" t="s">
        <v>3</v>
      </c>
      <c r="C174" s="13">
        <v>16100</v>
      </c>
      <c r="D174" s="11">
        <v>1401</v>
      </c>
      <c r="E174" s="11">
        <v>2232</v>
      </c>
      <c r="F174" s="11">
        <v>2537</v>
      </c>
      <c r="G174" s="11">
        <v>2829</v>
      </c>
      <c r="H174" s="11">
        <v>3112</v>
      </c>
      <c r="I174" s="11">
        <v>3385</v>
      </c>
    </row>
    <row r="175" spans="1:9" x14ac:dyDescent="0.3">
      <c r="A175" s="12">
        <v>16101</v>
      </c>
      <c r="B175" s="12" t="s">
        <v>3</v>
      </c>
      <c r="C175" s="13">
        <v>16200</v>
      </c>
      <c r="D175" s="11">
        <v>1407</v>
      </c>
      <c r="E175" s="11">
        <v>2239</v>
      </c>
      <c r="F175" s="11">
        <v>2545</v>
      </c>
      <c r="G175" s="11">
        <v>2837</v>
      </c>
      <c r="H175" s="11">
        <v>3121</v>
      </c>
      <c r="I175" s="11">
        <v>3396</v>
      </c>
    </row>
    <row r="176" spans="1:9" x14ac:dyDescent="0.3">
      <c r="A176" s="12">
        <v>16201</v>
      </c>
      <c r="B176" s="12" t="s">
        <v>3</v>
      </c>
      <c r="C176" s="13">
        <v>16300</v>
      </c>
      <c r="D176" s="11">
        <v>1412</v>
      </c>
      <c r="E176" s="11">
        <v>2246</v>
      </c>
      <c r="F176" s="11">
        <v>2552</v>
      </c>
      <c r="G176" s="11">
        <v>2846</v>
      </c>
      <c r="H176" s="11">
        <v>3130</v>
      </c>
      <c r="I176" s="11">
        <v>3406</v>
      </c>
    </row>
    <row r="177" spans="1:9" x14ac:dyDescent="0.3">
      <c r="A177" s="12">
        <v>16301</v>
      </c>
      <c r="B177" s="12" t="s">
        <v>3</v>
      </c>
      <c r="C177" s="13">
        <v>16400</v>
      </c>
      <c r="D177" s="11">
        <v>1418</v>
      </c>
      <c r="E177" s="11">
        <v>2253</v>
      </c>
      <c r="F177" s="11">
        <v>2560</v>
      </c>
      <c r="G177" s="11">
        <v>2854</v>
      </c>
      <c r="H177" s="11">
        <v>3140</v>
      </c>
      <c r="I177" s="11">
        <v>3416</v>
      </c>
    </row>
    <row r="178" spans="1:9" x14ac:dyDescent="0.3">
      <c r="A178" s="12">
        <v>16401</v>
      </c>
      <c r="B178" s="12" t="s">
        <v>3</v>
      </c>
      <c r="C178" s="13">
        <v>16500</v>
      </c>
      <c r="D178" s="11">
        <v>1423</v>
      </c>
      <c r="E178" s="11">
        <v>2260</v>
      </c>
      <c r="F178" s="11">
        <v>2567</v>
      </c>
      <c r="G178" s="11">
        <v>2863</v>
      </c>
      <c r="H178" s="11">
        <v>3149</v>
      </c>
      <c r="I178" s="11">
        <v>3426</v>
      </c>
    </row>
    <row r="179" spans="1:9" x14ac:dyDescent="0.3">
      <c r="A179" s="12">
        <v>16501</v>
      </c>
      <c r="B179" s="12" t="s">
        <v>3</v>
      </c>
      <c r="C179" s="13">
        <v>16600</v>
      </c>
      <c r="D179" s="11">
        <v>1429</v>
      </c>
      <c r="E179" s="11">
        <v>2267</v>
      </c>
      <c r="F179" s="11">
        <v>2575</v>
      </c>
      <c r="G179" s="11">
        <v>2871</v>
      </c>
      <c r="H179" s="11">
        <v>3158</v>
      </c>
      <c r="I179" s="11">
        <v>3436</v>
      </c>
    </row>
    <row r="180" spans="1:9" x14ac:dyDescent="0.3">
      <c r="A180" s="12">
        <v>16601</v>
      </c>
      <c r="B180" s="12" t="s">
        <v>3</v>
      </c>
      <c r="C180" s="13">
        <v>16700</v>
      </c>
      <c r="D180" s="11">
        <v>1434</v>
      </c>
      <c r="E180" s="11">
        <v>2274</v>
      </c>
      <c r="F180" s="11">
        <v>2583</v>
      </c>
      <c r="G180" s="11">
        <v>2880</v>
      </c>
      <c r="H180" s="11">
        <v>3168</v>
      </c>
      <c r="I180" s="11">
        <v>3446</v>
      </c>
    </row>
    <row r="181" spans="1:9" x14ac:dyDescent="0.3">
      <c r="A181" s="12">
        <v>16701</v>
      </c>
      <c r="B181" s="12" t="s">
        <v>3</v>
      </c>
      <c r="C181" s="13">
        <v>16800</v>
      </c>
      <c r="D181" s="11">
        <v>1440</v>
      </c>
      <c r="E181" s="11">
        <v>2281</v>
      </c>
      <c r="F181" s="11">
        <v>2590</v>
      </c>
      <c r="G181" s="11">
        <v>2888</v>
      </c>
      <c r="H181" s="11">
        <v>3177</v>
      </c>
      <c r="I181" s="11">
        <v>3457</v>
      </c>
    </row>
    <row r="182" spans="1:9" x14ac:dyDescent="0.3">
      <c r="A182" s="12">
        <v>16801</v>
      </c>
      <c r="B182" s="12" t="s">
        <v>3</v>
      </c>
      <c r="C182" s="13">
        <v>16900</v>
      </c>
      <c r="D182" s="11">
        <v>1445</v>
      </c>
      <c r="E182" s="11">
        <v>2288</v>
      </c>
      <c r="F182" s="11">
        <v>2598</v>
      </c>
      <c r="G182" s="11">
        <v>2897</v>
      </c>
      <c r="H182" s="11">
        <v>3186</v>
      </c>
      <c r="I182" s="11">
        <v>3467</v>
      </c>
    </row>
    <row r="183" spans="1:9" x14ac:dyDescent="0.3">
      <c r="A183" s="12">
        <v>16901</v>
      </c>
      <c r="B183" s="12" t="s">
        <v>3</v>
      </c>
      <c r="C183" s="13">
        <v>17000</v>
      </c>
      <c r="D183" s="11">
        <v>1451</v>
      </c>
      <c r="E183" s="11">
        <v>2295</v>
      </c>
      <c r="F183" s="11">
        <v>2605</v>
      </c>
      <c r="G183" s="11">
        <v>2905</v>
      </c>
      <c r="H183" s="11">
        <v>3196</v>
      </c>
      <c r="I183" s="11">
        <v>3477</v>
      </c>
    </row>
    <row r="184" spans="1:9" x14ac:dyDescent="0.3">
      <c r="A184" s="12">
        <v>17001</v>
      </c>
      <c r="B184" s="12" t="s">
        <v>3</v>
      </c>
      <c r="C184" s="13">
        <v>17100</v>
      </c>
      <c r="D184" s="11">
        <v>1456</v>
      </c>
      <c r="E184" s="11">
        <v>2302</v>
      </c>
      <c r="F184" s="11">
        <v>2613</v>
      </c>
      <c r="G184" s="11">
        <v>2914</v>
      </c>
      <c r="H184" s="11">
        <v>3205</v>
      </c>
      <c r="I184" s="11">
        <v>3487</v>
      </c>
    </row>
    <row r="185" spans="1:9" x14ac:dyDescent="0.3">
      <c r="A185" s="12">
        <v>17101</v>
      </c>
      <c r="B185" s="12" t="s">
        <v>3</v>
      </c>
      <c r="C185" s="13">
        <v>17200</v>
      </c>
      <c r="D185" s="11">
        <v>1462</v>
      </c>
      <c r="E185" s="11">
        <v>2309</v>
      </c>
      <c r="F185" s="11">
        <v>2621</v>
      </c>
      <c r="G185" s="11">
        <v>2922</v>
      </c>
      <c r="H185" s="11">
        <v>3214</v>
      </c>
      <c r="I185" s="11">
        <v>3497</v>
      </c>
    </row>
    <row r="186" spans="1:9" x14ac:dyDescent="0.3">
      <c r="A186" s="12">
        <v>17201</v>
      </c>
      <c r="B186" s="12" t="s">
        <v>3</v>
      </c>
      <c r="C186" s="13">
        <v>17300</v>
      </c>
      <c r="D186" s="11">
        <v>1467</v>
      </c>
      <c r="E186" s="11">
        <v>2316</v>
      </c>
      <c r="F186" s="11">
        <v>2628</v>
      </c>
      <c r="G186" s="11">
        <v>2931</v>
      </c>
      <c r="H186" s="11">
        <v>3224</v>
      </c>
      <c r="I186" s="11">
        <v>3507</v>
      </c>
    </row>
    <row r="187" spans="1:9" x14ac:dyDescent="0.3">
      <c r="A187" s="12">
        <v>17301</v>
      </c>
      <c r="B187" s="12" t="s">
        <v>3</v>
      </c>
      <c r="C187" s="13">
        <v>17400</v>
      </c>
      <c r="D187" s="11">
        <v>1473</v>
      </c>
      <c r="E187" s="11">
        <v>2323</v>
      </c>
      <c r="F187" s="11">
        <v>2636</v>
      </c>
      <c r="G187" s="11">
        <v>2939</v>
      </c>
      <c r="H187" s="11">
        <v>3233</v>
      </c>
      <c r="I187" s="11">
        <v>3517</v>
      </c>
    </row>
    <row r="188" spans="1:9" x14ac:dyDescent="0.3">
      <c r="A188" s="12">
        <v>17401</v>
      </c>
      <c r="B188" s="12" t="s">
        <v>3</v>
      </c>
      <c r="C188" s="13">
        <v>17500</v>
      </c>
      <c r="D188" s="11">
        <v>1478</v>
      </c>
      <c r="E188" s="11">
        <v>2330</v>
      </c>
      <c r="F188" s="11">
        <v>2643</v>
      </c>
      <c r="G188" s="11">
        <v>2947</v>
      </c>
      <c r="H188" s="11">
        <v>3242</v>
      </c>
      <c r="I188" s="11">
        <v>3528</v>
      </c>
    </row>
    <row r="189" spans="1:9" x14ac:dyDescent="0.3">
      <c r="A189" s="12">
        <v>17501</v>
      </c>
      <c r="B189" s="12" t="s">
        <v>3</v>
      </c>
      <c r="C189" s="13">
        <v>17600</v>
      </c>
      <c r="D189" s="11">
        <v>1483</v>
      </c>
      <c r="E189" s="11">
        <v>2337</v>
      </c>
      <c r="F189" s="11">
        <v>2651</v>
      </c>
      <c r="G189" s="11">
        <v>2956</v>
      </c>
      <c r="H189" s="11">
        <v>3252</v>
      </c>
      <c r="I189" s="11">
        <v>3538</v>
      </c>
    </row>
    <row r="190" spans="1:9" x14ac:dyDescent="0.3">
      <c r="A190" s="12">
        <v>17601</v>
      </c>
      <c r="B190" s="12" t="s">
        <v>3</v>
      </c>
      <c r="C190" s="13">
        <v>17700</v>
      </c>
      <c r="D190" s="11">
        <v>1489</v>
      </c>
      <c r="E190" s="11">
        <v>2344</v>
      </c>
      <c r="F190" s="11">
        <v>2659</v>
      </c>
      <c r="G190" s="11">
        <v>2964</v>
      </c>
      <c r="H190" s="11">
        <v>3261</v>
      </c>
      <c r="I190" s="11">
        <v>3548</v>
      </c>
    </row>
    <row r="191" spans="1:9" x14ac:dyDescent="0.3">
      <c r="A191" s="12">
        <v>17701</v>
      </c>
      <c r="B191" s="12" t="s">
        <v>3</v>
      </c>
      <c r="C191" s="13">
        <v>17800</v>
      </c>
      <c r="D191" s="11">
        <v>1494</v>
      </c>
      <c r="E191" s="11">
        <v>2351</v>
      </c>
      <c r="F191" s="11">
        <v>2666</v>
      </c>
      <c r="G191" s="11">
        <v>2973</v>
      </c>
      <c r="H191" s="11">
        <v>3270</v>
      </c>
      <c r="I191" s="11">
        <v>3558</v>
      </c>
    </row>
    <row r="192" spans="1:9" x14ac:dyDescent="0.3">
      <c r="A192" s="12">
        <v>17801</v>
      </c>
      <c r="B192" s="12" t="s">
        <v>3</v>
      </c>
      <c r="C192" s="13">
        <v>17900</v>
      </c>
      <c r="D192" s="11">
        <v>1499</v>
      </c>
      <c r="E192" s="11">
        <v>2358</v>
      </c>
      <c r="F192" s="11">
        <v>2674</v>
      </c>
      <c r="G192" s="11">
        <v>2981</v>
      </c>
      <c r="H192" s="11">
        <v>3280</v>
      </c>
      <c r="I192" s="11">
        <v>3568</v>
      </c>
    </row>
    <row r="193" spans="1:9" x14ac:dyDescent="0.3">
      <c r="A193" s="12">
        <v>17901</v>
      </c>
      <c r="B193" s="12" t="s">
        <v>3</v>
      </c>
      <c r="C193" s="13">
        <v>18000</v>
      </c>
      <c r="D193" s="11">
        <v>1505</v>
      </c>
      <c r="E193" s="11">
        <v>2365</v>
      </c>
      <c r="F193" s="11">
        <v>2682</v>
      </c>
      <c r="G193" s="11">
        <v>2990</v>
      </c>
      <c r="H193" s="11">
        <v>3289</v>
      </c>
      <c r="I193" s="11">
        <v>3578</v>
      </c>
    </row>
    <row r="194" spans="1:9" x14ac:dyDescent="0.3">
      <c r="A194" s="12">
        <v>18001</v>
      </c>
      <c r="B194" s="12" t="s">
        <v>3</v>
      </c>
      <c r="C194" s="13">
        <v>18100</v>
      </c>
      <c r="D194" s="11">
        <v>1510</v>
      </c>
      <c r="E194" s="11">
        <v>2372</v>
      </c>
      <c r="F194" s="11">
        <v>2689</v>
      </c>
      <c r="G194" s="11">
        <v>2998</v>
      </c>
      <c r="H194" s="11">
        <v>3298</v>
      </c>
      <c r="I194" s="11">
        <v>3588</v>
      </c>
    </row>
    <row r="195" spans="1:9" x14ac:dyDescent="0.3">
      <c r="A195" s="12">
        <v>18101</v>
      </c>
      <c r="B195" s="12" t="s">
        <v>3</v>
      </c>
      <c r="C195" s="13">
        <v>18200</v>
      </c>
      <c r="D195" s="11">
        <v>1516</v>
      </c>
      <c r="E195" s="11">
        <v>2379</v>
      </c>
      <c r="F195" s="11">
        <v>2697</v>
      </c>
      <c r="G195" s="11">
        <v>3007</v>
      </c>
      <c r="H195" s="11">
        <v>3308</v>
      </c>
      <c r="I195" s="11">
        <v>3599</v>
      </c>
    </row>
    <row r="196" spans="1:9" x14ac:dyDescent="0.3">
      <c r="A196" s="12">
        <v>18201</v>
      </c>
      <c r="B196" s="12" t="s">
        <v>3</v>
      </c>
      <c r="C196" s="13">
        <v>18300</v>
      </c>
      <c r="D196" s="11">
        <v>1520</v>
      </c>
      <c r="E196" s="11">
        <v>2386</v>
      </c>
      <c r="F196" s="11">
        <v>2704</v>
      </c>
      <c r="G196" s="11">
        <v>3015</v>
      </c>
      <c r="H196" s="11">
        <v>3317</v>
      </c>
      <c r="I196" s="11">
        <v>3609</v>
      </c>
    </row>
    <row r="197" spans="1:9" x14ac:dyDescent="0.3">
      <c r="A197" s="12">
        <v>18301</v>
      </c>
      <c r="B197" s="12" t="s">
        <v>3</v>
      </c>
      <c r="C197" s="13">
        <v>18400</v>
      </c>
      <c r="D197" s="11">
        <v>1525</v>
      </c>
      <c r="E197" s="11">
        <v>2392</v>
      </c>
      <c r="F197" s="11">
        <v>2712</v>
      </c>
      <c r="G197" s="11">
        <v>3024</v>
      </c>
      <c r="H197" s="11">
        <v>3326</v>
      </c>
      <c r="I197" s="11">
        <v>3619</v>
      </c>
    </row>
    <row r="198" spans="1:9" x14ac:dyDescent="0.3">
      <c r="A198" s="12">
        <v>18401</v>
      </c>
      <c r="B198" s="12" t="s">
        <v>3</v>
      </c>
      <c r="C198" s="13">
        <v>18500</v>
      </c>
      <c r="D198" s="11">
        <v>1530</v>
      </c>
      <c r="E198" s="11">
        <v>2399</v>
      </c>
      <c r="F198" s="11">
        <v>2720</v>
      </c>
      <c r="G198" s="11">
        <v>3032</v>
      </c>
      <c r="H198" s="11">
        <v>3336</v>
      </c>
      <c r="I198" s="11">
        <v>3629</v>
      </c>
    </row>
    <row r="199" spans="1:9" x14ac:dyDescent="0.3">
      <c r="A199" s="12">
        <v>18501</v>
      </c>
      <c r="B199" s="12" t="s">
        <v>3</v>
      </c>
      <c r="C199" s="13">
        <v>18600</v>
      </c>
      <c r="D199" s="11">
        <v>1535</v>
      </c>
      <c r="E199" s="11">
        <v>2406</v>
      </c>
      <c r="F199" s="11">
        <v>2727</v>
      </c>
      <c r="G199" s="11">
        <v>3041</v>
      </c>
      <c r="H199" s="11">
        <v>3345</v>
      </c>
      <c r="I199" s="11">
        <v>3639</v>
      </c>
    </row>
    <row r="200" spans="1:9" x14ac:dyDescent="0.3">
      <c r="A200" s="12">
        <v>18601</v>
      </c>
      <c r="B200" s="12" t="s">
        <v>3</v>
      </c>
      <c r="C200" s="13">
        <v>18700</v>
      </c>
      <c r="D200" s="11">
        <v>1540</v>
      </c>
      <c r="E200" s="11">
        <v>2413</v>
      </c>
      <c r="F200" s="11">
        <v>2735</v>
      </c>
      <c r="G200" s="11">
        <v>3049</v>
      </c>
      <c r="H200" s="11">
        <v>3354</v>
      </c>
      <c r="I200" s="11">
        <v>3649</v>
      </c>
    </row>
    <row r="201" spans="1:9" x14ac:dyDescent="0.3">
      <c r="A201" s="12">
        <v>18701</v>
      </c>
      <c r="B201" s="12" t="s">
        <v>3</v>
      </c>
      <c r="C201" s="13">
        <v>18800</v>
      </c>
      <c r="D201" s="11">
        <v>1545</v>
      </c>
      <c r="E201" s="11">
        <v>2420</v>
      </c>
      <c r="F201" s="11">
        <v>2742</v>
      </c>
      <c r="G201" s="11">
        <v>3058</v>
      </c>
      <c r="H201" s="11">
        <v>3364</v>
      </c>
      <c r="I201" s="11">
        <v>3659</v>
      </c>
    </row>
    <row r="202" spans="1:9" x14ac:dyDescent="0.3">
      <c r="A202" s="12">
        <v>18801</v>
      </c>
      <c r="B202" s="12" t="s">
        <v>3</v>
      </c>
      <c r="C202" s="13">
        <v>18900</v>
      </c>
      <c r="D202" s="11">
        <v>1550</v>
      </c>
      <c r="E202" s="11">
        <v>2427</v>
      </c>
      <c r="F202" s="11">
        <v>2750</v>
      </c>
      <c r="G202" s="11">
        <v>3066</v>
      </c>
      <c r="H202" s="11">
        <v>3373</v>
      </c>
      <c r="I202" s="11">
        <v>3670</v>
      </c>
    </row>
    <row r="203" spans="1:9" x14ac:dyDescent="0.3">
      <c r="A203" s="12">
        <v>18901</v>
      </c>
      <c r="B203" s="12" t="s">
        <v>3</v>
      </c>
      <c r="C203" s="13">
        <v>19000</v>
      </c>
      <c r="D203" s="11">
        <v>1555</v>
      </c>
      <c r="E203" s="11">
        <v>2434</v>
      </c>
      <c r="F203" s="11">
        <v>2758</v>
      </c>
      <c r="G203" s="11">
        <v>3075</v>
      </c>
      <c r="H203" s="11">
        <v>3382</v>
      </c>
      <c r="I203" s="11">
        <v>3680</v>
      </c>
    </row>
    <row r="204" spans="1:9" x14ac:dyDescent="0.3">
      <c r="A204" s="12">
        <v>19001</v>
      </c>
      <c r="B204" s="12" t="s">
        <v>3</v>
      </c>
      <c r="C204" s="13">
        <v>19100</v>
      </c>
      <c r="D204" s="11">
        <v>1560</v>
      </c>
      <c r="E204" s="11">
        <v>2441</v>
      </c>
      <c r="F204" s="11">
        <v>2765</v>
      </c>
      <c r="G204" s="11">
        <v>3083</v>
      </c>
      <c r="H204" s="11">
        <v>3391</v>
      </c>
      <c r="I204" s="11">
        <v>3690</v>
      </c>
    </row>
    <row r="205" spans="1:9" x14ac:dyDescent="0.3">
      <c r="A205" s="12">
        <v>19101</v>
      </c>
      <c r="B205" s="12" t="s">
        <v>3</v>
      </c>
      <c r="C205" s="13">
        <v>19200</v>
      </c>
      <c r="D205" s="11">
        <v>1565</v>
      </c>
      <c r="E205" s="11">
        <v>2448</v>
      </c>
      <c r="F205" s="11">
        <v>2773</v>
      </c>
      <c r="G205" s="11">
        <v>3092</v>
      </c>
      <c r="H205" s="11">
        <v>3401</v>
      </c>
      <c r="I205" s="11">
        <v>3700</v>
      </c>
    </row>
    <row r="206" spans="1:9" x14ac:dyDescent="0.3">
      <c r="A206" s="12">
        <v>19201</v>
      </c>
      <c r="B206" s="12" t="s">
        <v>3</v>
      </c>
      <c r="C206" s="13">
        <v>19300</v>
      </c>
      <c r="D206" s="11">
        <v>1570</v>
      </c>
      <c r="E206" s="11">
        <v>2455</v>
      </c>
      <c r="F206" s="11">
        <v>2780</v>
      </c>
      <c r="G206" s="11">
        <v>3100</v>
      </c>
      <c r="H206" s="11">
        <v>3410</v>
      </c>
      <c r="I206" s="11">
        <v>3710</v>
      </c>
    </row>
    <row r="207" spans="1:9" x14ac:dyDescent="0.3">
      <c r="A207" s="12">
        <v>19301</v>
      </c>
      <c r="B207" s="12" t="s">
        <v>3</v>
      </c>
      <c r="C207" s="13">
        <v>19400</v>
      </c>
      <c r="D207" s="11">
        <v>1575</v>
      </c>
      <c r="E207" s="11">
        <v>2462</v>
      </c>
      <c r="F207" s="11">
        <v>2788</v>
      </c>
      <c r="G207" s="11">
        <v>3109</v>
      </c>
      <c r="H207" s="11">
        <v>3419</v>
      </c>
      <c r="I207" s="11">
        <v>3720</v>
      </c>
    </row>
    <row r="208" spans="1:9" x14ac:dyDescent="0.3">
      <c r="A208" s="12">
        <v>19401</v>
      </c>
      <c r="B208" s="12" t="s">
        <v>3</v>
      </c>
      <c r="C208" s="13">
        <v>19500</v>
      </c>
      <c r="D208" s="11">
        <v>1580</v>
      </c>
      <c r="E208" s="11">
        <v>2469</v>
      </c>
      <c r="F208" s="11">
        <v>2796</v>
      </c>
      <c r="G208" s="11">
        <v>3117</v>
      </c>
      <c r="H208" s="11">
        <v>3429</v>
      </c>
      <c r="I208" s="11">
        <v>3731</v>
      </c>
    </row>
    <row r="209" spans="1:9" x14ac:dyDescent="0.3">
      <c r="A209" s="12">
        <v>19501</v>
      </c>
      <c r="B209" s="12" t="s">
        <v>3</v>
      </c>
      <c r="C209" s="13">
        <v>19600</v>
      </c>
      <c r="D209" s="11">
        <v>1585</v>
      </c>
      <c r="E209" s="11">
        <v>2476</v>
      </c>
      <c r="F209" s="11">
        <v>2803</v>
      </c>
      <c r="G209" s="11">
        <v>3126</v>
      </c>
      <c r="H209" s="11">
        <v>3438</v>
      </c>
      <c r="I209" s="11">
        <v>3741</v>
      </c>
    </row>
    <row r="210" spans="1:9" x14ac:dyDescent="0.3">
      <c r="A210" s="12">
        <v>19601</v>
      </c>
      <c r="B210" s="12" t="s">
        <v>3</v>
      </c>
      <c r="C210" s="13">
        <v>19700</v>
      </c>
      <c r="D210" s="11">
        <v>1590</v>
      </c>
      <c r="E210" s="11">
        <v>2483</v>
      </c>
      <c r="F210" s="11">
        <v>2811</v>
      </c>
      <c r="G210" s="11">
        <v>3134</v>
      </c>
      <c r="H210" s="11">
        <v>3447</v>
      </c>
      <c r="I210" s="11">
        <v>3751</v>
      </c>
    </row>
    <row r="211" spans="1:9" x14ac:dyDescent="0.3">
      <c r="A211" s="12">
        <v>19701</v>
      </c>
      <c r="B211" s="12" t="s">
        <v>3</v>
      </c>
      <c r="C211" s="13">
        <v>19800</v>
      </c>
      <c r="D211" s="11">
        <v>1595</v>
      </c>
      <c r="E211" s="11">
        <v>2490</v>
      </c>
      <c r="F211" s="11">
        <v>2818</v>
      </c>
      <c r="G211" s="11">
        <v>3143</v>
      </c>
      <c r="H211" s="11">
        <v>3457</v>
      </c>
      <c r="I211" s="11">
        <v>3761</v>
      </c>
    </row>
    <row r="212" spans="1:9" x14ac:dyDescent="0.3">
      <c r="A212" s="12">
        <v>19801</v>
      </c>
      <c r="B212" s="12" t="s">
        <v>3</v>
      </c>
      <c r="C212" s="13">
        <v>19900</v>
      </c>
      <c r="D212" s="11">
        <v>1600</v>
      </c>
      <c r="E212" s="11">
        <v>2497</v>
      </c>
      <c r="F212" s="11">
        <v>2826</v>
      </c>
      <c r="G212" s="11">
        <v>3151</v>
      </c>
      <c r="H212" s="11">
        <v>3466</v>
      </c>
      <c r="I212" s="11">
        <v>3771</v>
      </c>
    </row>
    <row r="213" spans="1:9" x14ac:dyDescent="0.3">
      <c r="A213" s="12">
        <v>19901</v>
      </c>
      <c r="B213" s="12" t="s">
        <v>3</v>
      </c>
      <c r="C213" s="13">
        <v>20000</v>
      </c>
      <c r="D213" s="11">
        <v>1605</v>
      </c>
      <c r="E213" s="11">
        <v>2504</v>
      </c>
      <c r="F213" s="11">
        <v>2834</v>
      </c>
      <c r="G213" s="11">
        <v>3159</v>
      </c>
      <c r="H213" s="11">
        <v>3475</v>
      </c>
      <c r="I213" s="11">
        <v>3781</v>
      </c>
    </row>
    <row r="214" spans="1:9" x14ac:dyDescent="0.3">
      <c r="A214" s="12">
        <v>20001</v>
      </c>
      <c r="B214" s="12" t="s">
        <v>3</v>
      </c>
      <c r="C214" s="13">
        <v>22000</v>
      </c>
      <c r="D214" s="11">
        <v>1766</v>
      </c>
      <c r="E214" s="11">
        <v>2754</v>
      </c>
      <c r="F214" s="11">
        <v>3117</v>
      </c>
      <c r="G214" s="11">
        <v>3475</v>
      </c>
      <c r="H214" s="11">
        <v>3822</v>
      </c>
      <c r="I214" s="11">
        <v>4159</v>
      </c>
    </row>
    <row r="215" spans="1:9" x14ac:dyDescent="0.3">
      <c r="A215" s="12">
        <v>24001</v>
      </c>
      <c r="B215" s="12" t="s">
        <v>3</v>
      </c>
      <c r="C215" s="13">
        <v>26000</v>
      </c>
      <c r="D215" s="11">
        <v>2087</v>
      </c>
      <c r="E215" s="11">
        <v>3255</v>
      </c>
      <c r="F215" s="11">
        <v>3684</v>
      </c>
      <c r="G215" s="11">
        <v>4107</v>
      </c>
      <c r="H215" s="11">
        <v>4518</v>
      </c>
      <c r="I215" s="11">
        <v>4915</v>
      </c>
    </row>
    <row r="216" spans="1:9" x14ac:dyDescent="0.3">
      <c r="A216" s="12">
        <v>26001</v>
      </c>
      <c r="B216" s="12" t="s">
        <v>3</v>
      </c>
      <c r="C216" s="13">
        <v>28000</v>
      </c>
      <c r="D216" s="11">
        <v>2247</v>
      </c>
      <c r="E216" s="11">
        <v>3506</v>
      </c>
      <c r="F216" s="11">
        <v>3968</v>
      </c>
      <c r="G216" s="11">
        <v>4423</v>
      </c>
      <c r="H216" s="11">
        <v>4865</v>
      </c>
      <c r="I216" s="11">
        <v>5293</v>
      </c>
    </row>
    <row r="217" spans="1:9" x14ac:dyDescent="0.3">
      <c r="A217" s="12">
        <v>28001</v>
      </c>
      <c r="B217" s="12" t="s">
        <v>3</v>
      </c>
      <c r="C217" s="13">
        <v>30000</v>
      </c>
      <c r="D217" s="11">
        <v>2408</v>
      </c>
      <c r="E217" s="11">
        <v>3756</v>
      </c>
      <c r="F217" s="11">
        <v>4251</v>
      </c>
      <c r="G217" s="11">
        <v>4739</v>
      </c>
      <c r="H217" s="11">
        <v>5213</v>
      </c>
      <c r="I217" s="11">
        <v>5672</v>
      </c>
    </row>
    <row r="218" spans="1:9" x14ac:dyDescent="0.3">
      <c r="A218" s="12">
        <v>30001</v>
      </c>
      <c r="B218" s="12" t="s">
        <v>3</v>
      </c>
      <c r="C218" s="13">
        <v>32000</v>
      </c>
      <c r="D218" s="11">
        <v>2508</v>
      </c>
      <c r="E218" s="11">
        <v>3916</v>
      </c>
      <c r="F218" s="11">
        <v>4451</v>
      </c>
      <c r="G218" s="11">
        <v>4979</v>
      </c>
      <c r="H218" s="11">
        <v>5473</v>
      </c>
      <c r="I218" s="11">
        <v>5952</v>
      </c>
    </row>
    <row r="219" spans="1:9" x14ac:dyDescent="0.3">
      <c r="A219" s="12">
        <v>32001</v>
      </c>
      <c r="B219" s="12" t="s">
        <v>3</v>
      </c>
      <c r="C219" s="13">
        <v>34000</v>
      </c>
      <c r="D219" s="11">
        <v>2608</v>
      </c>
      <c r="E219" s="11">
        <v>4076</v>
      </c>
      <c r="F219" s="11">
        <v>4651</v>
      </c>
      <c r="G219" s="11">
        <v>5219</v>
      </c>
      <c r="H219" s="11">
        <v>5733</v>
      </c>
      <c r="I219" s="11">
        <v>6232</v>
      </c>
    </row>
    <row r="220" spans="1:9" x14ac:dyDescent="0.3">
      <c r="A220" s="12">
        <v>34001</v>
      </c>
      <c r="B220" s="12" t="s">
        <v>3</v>
      </c>
      <c r="C220" s="13">
        <v>36000</v>
      </c>
      <c r="D220" s="11">
        <v>2708</v>
      </c>
      <c r="E220" s="11">
        <v>4236</v>
      </c>
      <c r="F220" s="11">
        <v>4851</v>
      </c>
      <c r="G220" s="11">
        <v>5459</v>
      </c>
      <c r="H220" s="11">
        <v>5993</v>
      </c>
      <c r="I220" s="11">
        <v>6512</v>
      </c>
    </row>
    <row r="221" spans="1:9" x14ac:dyDescent="0.3">
      <c r="A221" s="12">
        <v>36001</v>
      </c>
      <c r="B221" s="12" t="s">
        <v>3</v>
      </c>
      <c r="C221" s="13">
        <v>38000</v>
      </c>
      <c r="D221" s="11">
        <v>2808</v>
      </c>
      <c r="E221" s="11">
        <v>4396</v>
      </c>
      <c r="F221" s="11">
        <v>5051</v>
      </c>
      <c r="G221" s="11">
        <v>5699</v>
      </c>
      <c r="H221" s="11">
        <v>6253</v>
      </c>
      <c r="I221" s="11">
        <v>6792</v>
      </c>
    </row>
    <row r="222" spans="1:9" x14ac:dyDescent="0.3">
      <c r="A222" s="12">
        <v>38001</v>
      </c>
      <c r="B222" s="12" t="s">
        <v>3</v>
      </c>
      <c r="C222" s="13">
        <v>40000</v>
      </c>
      <c r="D222" s="11">
        <v>2908</v>
      </c>
      <c r="E222" s="11">
        <v>4556</v>
      </c>
      <c r="F222" s="11">
        <v>5251</v>
      </c>
      <c r="G222" s="11">
        <v>5939</v>
      </c>
      <c r="H222" s="11">
        <v>6513</v>
      </c>
      <c r="I222" s="11">
        <v>7072</v>
      </c>
    </row>
    <row r="223" spans="1:9" x14ac:dyDescent="0.3">
      <c r="A223" s="12">
        <v>40001</v>
      </c>
      <c r="B223" s="12" t="s">
        <v>3</v>
      </c>
      <c r="C223" s="13">
        <v>42000</v>
      </c>
      <c r="D223" s="11">
        <v>3008</v>
      </c>
      <c r="E223" s="11">
        <v>4716</v>
      </c>
      <c r="F223" s="11">
        <v>5451</v>
      </c>
      <c r="G223" s="11">
        <v>6179</v>
      </c>
      <c r="H223" s="11">
        <v>6773</v>
      </c>
      <c r="I223" s="11">
        <v>7352</v>
      </c>
    </row>
    <row r="224" spans="1:9" x14ac:dyDescent="0.3">
      <c r="A224" s="12">
        <v>42001</v>
      </c>
      <c r="B224" s="12" t="s">
        <v>3</v>
      </c>
      <c r="C224" s="13">
        <v>44000</v>
      </c>
      <c r="D224" s="11">
        <v>3108</v>
      </c>
      <c r="E224" s="11">
        <v>4876</v>
      </c>
      <c r="F224" s="11">
        <v>5651</v>
      </c>
      <c r="G224" s="11">
        <v>6419</v>
      </c>
      <c r="H224" s="11">
        <v>7033</v>
      </c>
      <c r="I224" s="11">
        <v>7632</v>
      </c>
    </row>
    <row r="225" spans="1:9" x14ac:dyDescent="0.3">
      <c r="A225" s="12">
        <v>44001</v>
      </c>
      <c r="B225" s="12" t="s">
        <v>3</v>
      </c>
      <c r="C225" s="13">
        <v>46000</v>
      </c>
      <c r="D225" s="11">
        <v>3208</v>
      </c>
      <c r="E225" s="11">
        <v>5036</v>
      </c>
      <c r="F225" s="11">
        <v>5851</v>
      </c>
      <c r="G225" s="11">
        <v>6659</v>
      </c>
      <c r="H225" s="11">
        <v>7293</v>
      </c>
      <c r="I225" s="11">
        <v>7912</v>
      </c>
    </row>
    <row r="226" spans="1:9" x14ac:dyDescent="0.3">
      <c r="A226" s="12">
        <v>46001</v>
      </c>
      <c r="B226" s="12" t="s">
        <v>3</v>
      </c>
      <c r="C226" s="13">
        <v>48000</v>
      </c>
      <c r="D226" s="11">
        <v>3308</v>
      </c>
      <c r="E226" s="11">
        <v>5196</v>
      </c>
      <c r="F226" s="11">
        <v>6051</v>
      </c>
      <c r="G226" s="11">
        <v>6899</v>
      </c>
      <c r="H226" s="11">
        <v>7553</v>
      </c>
      <c r="I226" s="11">
        <v>8192</v>
      </c>
    </row>
    <row r="227" spans="1:9" x14ac:dyDescent="0.3">
      <c r="A227" s="12">
        <v>48001</v>
      </c>
      <c r="B227" s="12" t="s">
        <v>3</v>
      </c>
      <c r="C227" s="13">
        <v>50000</v>
      </c>
      <c r="D227" s="11">
        <v>3408</v>
      </c>
      <c r="E227" s="11">
        <v>5356</v>
      </c>
      <c r="F227" s="11">
        <v>6251</v>
      </c>
      <c r="G227" s="11">
        <v>7139</v>
      </c>
      <c r="H227" s="11">
        <v>7813</v>
      </c>
      <c r="I227" s="11">
        <v>8472</v>
      </c>
    </row>
    <row r="228" spans="1:9" x14ac:dyDescent="0.3">
      <c r="A228" s="12">
        <v>50001</v>
      </c>
      <c r="B228" s="12" t="s">
        <v>3</v>
      </c>
      <c r="C228" s="13">
        <v>52000</v>
      </c>
      <c r="D228" s="11">
        <v>3508</v>
      </c>
      <c r="E228" s="11">
        <v>5476</v>
      </c>
      <c r="F228" s="11">
        <v>6391</v>
      </c>
      <c r="G228" s="11">
        <v>7299</v>
      </c>
      <c r="H228" s="11">
        <v>7993</v>
      </c>
      <c r="I228" s="11">
        <v>8672</v>
      </c>
    </row>
    <row r="229" spans="1:9" x14ac:dyDescent="0.3">
      <c r="A229" s="12">
        <v>52001</v>
      </c>
      <c r="B229" s="12" t="s">
        <v>3</v>
      </c>
      <c r="C229" s="13">
        <v>54000</v>
      </c>
      <c r="D229" s="11">
        <v>3608</v>
      </c>
      <c r="E229" s="11">
        <v>5596</v>
      </c>
      <c r="F229" s="11">
        <v>6531</v>
      </c>
      <c r="G229" s="11">
        <v>7459</v>
      </c>
      <c r="H229" s="11">
        <v>8173</v>
      </c>
      <c r="I229" s="11">
        <v>8872</v>
      </c>
    </row>
    <row r="230" spans="1:9" x14ac:dyDescent="0.3">
      <c r="A230" s="12">
        <v>54001</v>
      </c>
      <c r="B230" s="12" t="s">
        <v>3</v>
      </c>
      <c r="C230" s="13">
        <v>56000</v>
      </c>
      <c r="D230" s="11">
        <v>3708</v>
      </c>
      <c r="E230" s="11">
        <v>5716</v>
      </c>
      <c r="F230" s="11">
        <v>6671</v>
      </c>
      <c r="G230" s="11">
        <v>7619</v>
      </c>
      <c r="H230" s="11">
        <v>8353</v>
      </c>
      <c r="I230" s="11">
        <v>9072</v>
      </c>
    </row>
    <row r="231" spans="1:9" x14ac:dyDescent="0.3">
      <c r="A231" s="12">
        <v>56001</v>
      </c>
      <c r="B231" s="12" t="s">
        <v>3</v>
      </c>
      <c r="C231" s="13">
        <v>58000</v>
      </c>
      <c r="D231" s="11">
        <v>3808</v>
      </c>
      <c r="E231" s="11">
        <v>5836</v>
      </c>
      <c r="F231" s="11">
        <v>6811</v>
      </c>
      <c r="G231" s="11">
        <v>7779</v>
      </c>
      <c r="H231" s="11">
        <v>8533</v>
      </c>
      <c r="I231" s="11">
        <v>9272</v>
      </c>
    </row>
    <row r="232" spans="1:9" x14ac:dyDescent="0.3">
      <c r="A232" s="12">
        <v>58001</v>
      </c>
      <c r="B232" s="12" t="s">
        <v>3</v>
      </c>
      <c r="C232" s="13">
        <v>60000</v>
      </c>
      <c r="D232" s="11">
        <v>3908</v>
      </c>
      <c r="E232" s="11">
        <v>5956</v>
      </c>
      <c r="F232" s="11">
        <v>6951</v>
      </c>
      <c r="G232" s="11">
        <v>7939</v>
      </c>
      <c r="H232" s="11">
        <v>8713</v>
      </c>
      <c r="I232" s="11">
        <v>9472</v>
      </c>
    </row>
    <row r="233" spans="1:9" x14ac:dyDescent="0.3">
      <c r="A233" s="12">
        <v>60001</v>
      </c>
      <c r="B233" s="12" t="s">
        <v>3</v>
      </c>
      <c r="C233" s="13">
        <v>62000</v>
      </c>
      <c r="D233" s="11">
        <v>4008</v>
      </c>
      <c r="E233" s="11">
        <v>6076</v>
      </c>
      <c r="F233" s="11">
        <v>7091</v>
      </c>
      <c r="G233" s="11">
        <v>8099</v>
      </c>
      <c r="H233" s="11">
        <v>8893</v>
      </c>
      <c r="I233" s="11">
        <v>9672</v>
      </c>
    </row>
    <row r="234" spans="1:9" x14ac:dyDescent="0.3">
      <c r="A234" s="12">
        <v>62001</v>
      </c>
      <c r="B234" s="12" t="s">
        <v>3</v>
      </c>
      <c r="C234" s="13">
        <v>64000</v>
      </c>
      <c r="D234" s="11">
        <v>4108</v>
      </c>
      <c r="E234" s="11">
        <v>6196</v>
      </c>
      <c r="F234" s="11">
        <v>7231</v>
      </c>
      <c r="G234" s="11">
        <v>8259</v>
      </c>
      <c r="H234" s="11">
        <v>9073</v>
      </c>
      <c r="I234" s="11">
        <v>9872</v>
      </c>
    </row>
    <row r="235" spans="1:9" x14ac:dyDescent="0.3">
      <c r="A235" s="12">
        <v>64001</v>
      </c>
      <c r="B235" s="12" t="s">
        <v>3</v>
      </c>
      <c r="C235" s="13">
        <v>66000</v>
      </c>
      <c r="D235" s="11">
        <v>4208</v>
      </c>
      <c r="E235" s="11">
        <v>6316</v>
      </c>
      <c r="F235" s="11">
        <v>7371</v>
      </c>
      <c r="G235" s="11">
        <v>8419</v>
      </c>
      <c r="H235" s="11">
        <v>9253</v>
      </c>
      <c r="I235" s="11">
        <v>10072</v>
      </c>
    </row>
    <row r="236" spans="1:9" x14ac:dyDescent="0.3">
      <c r="A236" s="12">
        <v>66001</v>
      </c>
      <c r="B236" s="12" t="s">
        <v>3</v>
      </c>
      <c r="C236" s="13">
        <v>68000</v>
      </c>
      <c r="D236" s="11">
        <v>4308</v>
      </c>
      <c r="E236" s="11">
        <v>6436</v>
      </c>
      <c r="F236" s="11">
        <v>7511</v>
      </c>
      <c r="G236" s="11">
        <v>8579</v>
      </c>
      <c r="H236" s="11">
        <v>9433</v>
      </c>
      <c r="I236" s="11">
        <v>10272</v>
      </c>
    </row>
    <row r="237" spans="1:9" x14ac:dyDescent="0.3">
      <c r="A237" s="12">
        <v>68001</v>
      </c>
      <c r="B237" s="12" t="s">
        <v>3</v>
      </c>
      <c r="C237" s="13">
        <v>70000</v>
      </c>
      <c r="D237" s="11">
        <v>4408</v>
      </c>
      <c r="E237" s="11">
        <v>6556</v>
      </c>
      <c r="F237" s="11">
        <v>7651</v>
      </c>
      <c r="G237" s="11">
        <v>8739</v>
      </c>
      <c r="H237" s="11">
        <v>9613</v>
      </c>
      <c r="I237" s="11">
        <v>10472</v>
      </c>
    </row>
    <row r="238" spans="1:9" x14ac:dyDescent="0.3">
      <c r="A238" s="12">
        <v>70001</v>
      </c>
      <c r="B238" s="12" t="s">
        <v>3</v>
      </c>
      <c r="C238" s="13">
        <v>72000</v>
      </c>
      <c r="D238" s="11">
        <v>4508</v>
      </c>
      <c r="E238" s="11">
        <v>6676</v>
      </c>
      <c r="F238" s="11">
        <v>7791</v>
      </c>
      <c r="G238" s="11">
        <v>8899</v>
      </c>
      <c r="H238" s="11">
        <v>9793</v>
      </c>
      <c r="I238" s="11">
        <v>10672</v>
      </c>
    </row>
    <row r="239" spans="1:9" x14ac:dyDescent="0.3">
      <c r="A239" s="12">
        <v>72001</v>
      </c>
      <c r="B239" s="12" t="s">
        <v>3</v>
      </c>
      <c r="C239" s="13">
        <v>74000</v>
      </c>
      <c r="D239" s="11">
        <v>4608</v>
      </c>
      <c r="E239" s="11">
        <v>6796</v>
      </c>
      <c r="F239" s="11">
        <v>7931</v>
      </c>
      <c r="G239" s="11">
        <v>9059</v>
      </c>
      <c r="H239" s="11">
        <v>9973</v>
      </c>
      <c r="I239" s="11">
        <v>10872</v>
      </c>
    </row>
    <row r="240" spans="1:9" x14ac:dyDescent="0.3">
      <c r="A240" s="12">
        <v>74001</v>
      </c>
      <c r="B240" s="12" t="s">
        <v>3</v>
      </c>
      <c r="C240" s="13">
        <v>76000</v>
      </c>
      <c r="D240" s="11">
        <v>4708</v>
      </c>
      <c r="E240" s="11">
        <v>6916</v>
      </c>
      <c r="F240" s="11">
        <v>8071</v>
      </c>
      <c r="G240" s="11">
        <v>9219</v>
      </c>
      <c r="H240" s="11">
        <v>10513</v>
      </c>
      <c r="I240" s="11">
        <v>11472</v>
      </c>
    </row>
    <row r="241" spans="1:9" x14ac:dyDescent="0.3">
      <c r="A241" s="12">
        <v>76001</v>
      </c>
      <c r="B241" s="12" t="s">
        <v>3</v>
      </c>
      <c r="C241" s="13">
        <v>78000</v>
      </c>
      <c r="D241" s="11">
        <v>4808</v>
      </c>
      <c r="E241" s="11">
        <v>7036</v>
      </c>
      <c r="F241" s="11">
        <v>8211</v>
      </c>
      <c r="G241" s="11">
        <v>9379</v>
      </c>
      <c r="H241" s="11">
        <v>10333</v>
      </c>
      <c r="I241" s="11">
        <v>11272</v>
      </c>
    </row>
    <row r="242" spans="1:9" x14ac:dyDescent="0.3">
      <c r="A242" s="12">
        <v>78001</v>
      </c>
      <c r="B242" s="12" t="s">
        <v>3</v>
      </c>
      <c r="C242" s="13">
        <v>80000</v>
      </c>
      <c r="D242" s="11">
        <v>4908</v>
      </c>
      <c r="E242" s="11">
        <v>7156</v>
      </c>
      <c r="F242" s="11">
        <v>8351</v>
      </c>
      <c r="G242" s="11">
        <v>9539</v>
      </c>
      <c r="H242" s="11">
        <v>10513</v>
      </c>
      <c r="I242" s="11">
        <v>11472</v>
      </c>
    </row>
    <row r="243" spans="1:9" x14ac:dyDescent="0.3">
      <c r="A243" s="12">
        <v>80001</v>
      </c>
      <c r="B243" s="12" t="s">
        <v>3</v>
      </c>
      <c r="C243" s="13">
        <v>82000</v>
      </c>
      <c r="D243" s="11">
        <v>5008</v>
      </c>
      <c r="E243" s="11">
        <v>7276</v>
      </c>
      <c r="F243" s="11">
        <v>8491</v>
      </c>
      <c r="G243" s="11">
        <v>9699</v>
      </c>
      <c r="H243" s="11">
        <v>10693</v>
      </c>
      <c r="I243" s="11">
        <v>11672</v>
      </c>
    </row>
    <row r="244" spans="1:9" x14ac:dyDescent="0.3">
      <c r="A244" s="12">
        <v>82001</v>
      </c>
      <c r="B244" s="12" t="s">
        <v>3</v>
      </c>
      <c r="C244" s="13">
        <v>84000</v>
      </c>
      <c r="D244" s="11">
        <v>5108</v>
      </c>
      <c r="E244" s="11">
        <v>7396</v>
      </c>
      <c r="F244" s="11">
        <v>8631</v>
      </c>
      <c r="G244" s="11">
        <v>9859</v>
      </c>
      <c r="H244" s="11">
        <v>10873</v>
      </c>
      <c r="I244" s="11">
        <v>11872</v>
      </c>
    </row>
    <row r="245" spans="1:9" x14ac:dyDescent="0.3">
      <c r="A245" s="12">
        <v>84001</v>
      </c>
      <c r="B245" s="12" t="s">
        <v>3</v>
      </c>
      <c r="C245" s="13">
        <v>86000</v>
      </c>
      <c r="D245" s="11">
        <v>5208</v>
      </c>
      <c r="E245" s="11">
        <v>7516</v>
      </c>
      <c r="F245" s="11">
        <v>8771</v>
      </c>
      <c r="G245" s="11">
        <v>10019</v>
      </c>
      <c r="H245" s="11">
        <v>11053</v>
      </c>
      <c r="I245" s="11">
        <v>12072</v>
      </c>
    </row>
    <row r="246" spans="1:9" x14ac:dyDescent="0.3">
      <c r="A246" s="12">
        <v>86001</v>
      </c>
      <c r="B246" s="12" t="s">
        <v>3</v>
      </c>
      <c r="C246" s="13">
        <v>88000</v>
      </c>
      <c r="D246" s="11">
        <v>5308</v>
      </c>
      <c r="E246" s="11">
        <v>7636</v>
      </c>
      <c r="F246" s="11">
        <v>8911</v>
      </c>
      <c r="G246" s="11">
        <v>10179</v>
      </c>
      <c r="H246" s="11">
        <v>11233</v>
      </c>
      <c r="I246" s="11">
        <v>12272</v>
      </c>
    </row>
    <row r="247" spans="1:9" x14ac:dyDescent="0.3">
      <c r="A247" s="12">
        <v>88001</v>
      </c>
      <c r="B247" s="12" t="s">
        <v>3</v>
      </c>
      <c r="C247" s="13">
        <v>90000</v>
      </c>
      <c r="D247" s="11">
        <v>5408</v>
      </c>
      <c r="E247" s="11">
        <v>7756</v>
      </c>
      <c r="F247" s="11">
        <v>9051</v>
      </c>
      <c r="G247" s="11">
        <v>10339</v>
      </c>
      <c r="H247" s="11">
        <v>11413</v>
      </c>
      <c r="I247" s="11">
        <v>12472</v>
      </c>
    </row>
    <row r="248" spans="1:9" x14ac:dyDescent="0.3">
      <c r="A248" s="12">
        <v>90001</v>
      </c>
      <c r="B248" s="12" t="s">
        <v>3</v>
      </c>
      <c r="C248" s="13">
        <v>92000</v>
      </c>
      <c r="D248" s="11">
        <v>5508</v>
      </c>
      <c r="E248" s="11">
        <v>7876</v>
      </c>
      <c r="F248" s="11">
        <v>9191</v>
      </c>
      <c r="G248" s="11">
        <v>10499</v>
      </c>
      <c r="H248" s="11">
        <v>11593</v>
      </c>
      <c r="I248" s="11">
        <v>12672</v>
      </c>
    </row>
    <row r="249" spans="1:9" x14ac:dyDescent="0.3">
      <c r="A249" s="12">
        <v>92001</v>
      </c>
      <c r="B249" s="12" t="s">
        <v>3</v>
      </c>
      <c r="C249" s="13">
        <v>94000</v>
      </c>
      <c r="D249" s="11">
        <v>5608</v>
      </c>
      <c r="E249" s="11">
        <v>7996</v>
      </c>
      <c r="F249" s="11">
        <v>9331</v>
      </c>
      <c r="G249" s="11">
        <v>10659</v>
      </c>
      <c r="H249" s="11">
        <v>11773</v>
      </c>
      <c r="I249" s="11">
        <v>12872</v>
      </c>
    </row>
    <row r="250" spans="1:9" x14ac:dyDescent="0.3">
      <c r="A250" s="12">
        <v>94001</v>
      </c>
      <c r="B250" s="12" t="s">
        <v>3</v>
      </c>
      <c r="C250" s="13">
        <v>96000</v>
      </c>
      <c r="D250" s="11">
        <v>5708</v>
      </c>
      <c r="E250" s="11">
        <v>8116</v>
      </c>
      <c r="F250" s="11">
        <v>9471</v>
      </c>
      <c r="G250" s="11">
        <v>10819</v>
      </c>
      <c r="H250" s="11">
        <v>11953</v>
      </c>
      <c r="I250" s="11">
        <v>13072</v>
      </c>
    </row>
    <row r="251" spans="1:9" x14ac:dyDescent="0.3">
      <c r="A251" s="12">
        <v>96001</v>
      </c>
      <c r="B251" s="12" t="s">
        <v>3</v>
      </c>
      <c r="C251" s="13">
        <v>98000</v>
      </c>
      <c r="D251" s="11">
        <v>5808</v>
      </c>
      <c r="E251" s="11">
        <v>8236</v>
      </c>
      <c r="F251" s="11">
        <v>9611</v>
      </c>
      <c r="G251" s="11">
        <v>10979</v>
      </c>
      <c r="H251" s="11">
        <v>12133</v>
      </c>
      <c r="I251" s="11">
        <v>13272</v>
      </c>
    </row>
    <row r="252" spans="1:9" x14ac:dyDescent="0.3">
      <c r="A252" s="12">
        <v>98001</v>
      </c>
      <c r="B252" s="12" t="s">
        <v>3</v>
      </c>
      <c r="C252" s="13">
        <v>100000</v>
      </c>
      <c r="D252" s="11">
        <v>5908</v>
      </c>
      <c r="E252" s="11">
        <v>8356</v>
      </c>
      <c r="F252" s="11">
        <v>9751</v>
      </c>
      <c r="G252" s="11">
        <v>11139</v>
      </c>
      <c r="H252" s="11">
        <v>12313</v>
      </c>
      <c r="I252" s="11">
        <v>13472</v>
      </c>
    </row>
  </sheetData>
  <mergeCells count="2">
    <mergeCell ref="A1:C1"/>
    <mergeCell ref="D1:I1"/>
  </mergeCells>
  <conditionalFormatting sqref="K3:P43">
    <cfRule type="cellIs" dxfId="3" priority="1" operator="lessThan">
      <formula>1163</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topLeftCell="A4" workbookViewId="0">
      <selection activeCell="D34" sqref="D34"/>
    </sheetView>
  </sheetViews>
  <sheetFormatPr defaultRowHeight="14.4" x14ac:dyDescent="0.3"/>
  <cols>
    <col min="3" max="3" width="10" customWidth="1"/>
    <col min="11" max="11" width="38.33203125" bestFit="1" customWidth="1"/>
  </cols>
  <sheetData>
    <row r="1" spans="1:11" x14ac:dyDescent="0.3">
      <c r="A1" s="313" t="s">
        <v>0</v>
      </c>
      <c r="B1" s="313"/>
      <c r="C1" s="313"/>
      <c r="D1" s="313"/>
      <c r="E1" s="313"/>
      <c r="F1" s="313"/>
      <c r="G1" s="313"/>
      <c r="H1" s="313"/>
      <c r="I1" s="313"/>
      <c r="K1" s="9" t="s">
        <v>5</v>
      </c>
    </row>
    <row r="2" spans="1:11" x14ac:dyDescent="0.3">
      <c r="A2" s="313"/>
      <c r="B2" s="313"/>
      <c r="C2" s="313"/>
      <c r="D2" s="313"/>
      <c r="E2" s="313"/>
      <c r="F2" s="313"/>
      <c r="G2" s="313"/>
      <c r="H2" s="313"/>
      <c r="I2" s="313"/>
      <c r="K2" s="9" t="s">
        <v>6</v>
      </c>
    </row>
    <row r="3" spans="1:11" ht="15" x14ac:dyDescent="0.25">
      <c r="K3" s="9" t="s">
        <v>7</v>
      </c>
    </row>
    <row r="4" spans="1:11" x14ac:dyDescent="0.3">
      <c r="A4" s="314" t="s">
        <v>1</v>
      </c>
      <c r="B4" s="314"/>
      <c r="C4" s="314"/>
      <c r="D4" s="315" t="s">
        <v>2</v>
      </c>
      <c r="E4" s="315"/>
      <c r="F4" s="315"/>
      <c r="G4" s="315"/>
      <c r="H4" s="315"/>
      <c r="I4" s="315"/>
      <c r="K4" s="9" t="s">
        <v>8</v>
      </c>
    </row>
    <row r="5" spans="1:11" x14ac:dyDescent="0.3">
      <c r="A5" s="314"/>
      <c r="B5" s="314"/>
      <c r="C5" s="314"/>
      <c r="D5" s="2">
        <v>1</v>
      </c>
      <c r="E5" s="2">
        <v>2</v>
      </c>
      <c r="F5" s="2">
        <v>3</v>
      </c>
      <c r="G5" s="2">
        <v>4</v>
      </c>
      <c r="H5" s="2">
        <v>5</v>
      </c>
      <c r="I5" s="2">
        <v>6</v>
      </c>
      <c r="K5" s="9" t="s">
        <v>9</v>
      </c>
    </row>
    <row r="6" spans="1:11" ht="15" x14ac:dyDescent="0.25">
      <c r="A6" s="4">
        <v>0</v>
      </c>
      <c r="B6" s="4" t="s">
        <v>3</v>
      </c>
      <c r="C6" s="5">
        <v>649</v>
      </c>
      <c r="D6" s="1">
        <v>30</v>
      </c>
      <c r="E6" s="1">
        <v>30</v>
      </c>
      <c r="F6" s="1">
        <v>30</v>
      </c>
      <c r="G6" s="1">
        <v>30</v>
      </c>
      <c r="H6" s="1">
        <v>30</v>
      </c>
      <c r="I6" s="1">
        <v>30</v>
      </c>
      <c r="K6" s="9" t="s">
        <v>10</v>
      </c>
    </row>
    <row r="7" spans="1:11" ht="15" x14ac:dyDescent="0.25">
      <c r="A7" s="4">
        <v>650</v>
      </c>
      <c r="B7" s="4" t="s">
        <v>3</v>
      </c>
      <c r="C7" s="5">
        <v>675</v>
      </c>
      <c r="D7" s="3">
        <v>30</v>
      </c>
      <c r="E7" s="3">
        <v>30</v>
      </c>
      <c r="F7" s="3">
        <v>30</v>
      </c>
      <c r="G7" s="3">
        <v>30</v>
      </c>
      <c r="H7" s="3">
        <v>31</v>
      </c>
      <c r="I7" s="3">
        <v>31</v>
      </c>
      <c r="K7" s="9" t="s">
        <v>11</v>
      </c>
    </row>
    <row r="8" spans="1:11" ht="15" x14ac:dyDescent="0.25">
      <c r="A8" s="4">
        <v>676</v>
      </c>
      <c r="B8" s="4" t="s">
        <v>3</v>
      </c>
      <c r="C8" s="5">
        <v>700</v>
      </c>
      <c r="D8" s="1">
        <v>58</v>
      </c>
      <c r="E8" s="1">
        <v>60</v>
      </c>
      <c r="F8" s="1">
        <v>60</v>
      </c>
      <c r="G8" s="1">
        <v>61</v>
      </c>
      <c r="H8" s="1">
        <v>61</v>
      </c>
      <c r="I8" s="1">
        <v>62</v>
      </c>
      <c r="K8" s="9" t="s">
        <v>12</v>
      </c>
    </row>
    <row r="9" spans="1:11" ht="15" x14ac:dyDescent="0.25">
      <c r="A9" s="4">
        <v>701</v>
      </c>
      <c r="B9" s="4" t="s">
        <v>3</v>
      </c>
      <c r="C9" s="5">
        <v>725</v>
      </c>
      <c r="D9" s="3">
        <v>88</v>
      </c>
      <c r="E9" s="3">
        <v>88</v>
      </c>
      <c r="F9" s="3">
        <v>90</v>
      </c>
      <c r="G9" s="3">
        <v>91</v>
      </c>
      <c r="H9" s="3">
        <v>92</v>
      </c>
      <c r="I9" s="3">
        <v>92</v>
      </c>
      <c r="K9" s="8"/>
    </row>
    <row r="10" spans="1:11" ht="15" x14ac:dyDescent="0.25">
      <c r="A10" s="4">
        <v>726</v>
      </c>
      <c r="B10" s="4" t="s">
        <v>3</v>
      </c>
      <c r="C10" s="5">
        <v>750</v>
      </c>
      <c r="D10" s="1">
        <v>117</v>
      </c>
      <c r="E10" s="1">
        <v>118</v>
      </c>
      <c r="F10" s="1">
        <v>119</v>
      </c>
      <c r="G10" s="1">
        <v>120</v>
      </c>
      <c r="H10" s="1">
        <v>122</v>
      </c>
      <c r="I10" s="1">
        <v>123</v>
      </c>
      <c r="K10" s="9" t="s">
        <v>13</v>
      </c>
    </row>
    <row r="11" spans="1:11" ht="15" x14ac:dyDescent="0.25">
      <c r="A11" s="4">
        <v>751</v>
      </c>
      <c r="B11" s="4" t="s">
        <v>3</v>
      </c>
      <c r="C11" s="5">
        <v>775</v>
      </c>
      <c r="D11" s="3"/>
      <c r="E11" s="3">
        <v>148</v>
      </c>
      <c r="F11" s="3">
        <v>149</v>
      </c>
      <c r="G11" s="3">
        <v>151</v>
      </c>
      <c r="H11" s="3">
        <v>153</v>
      </c>
      <c r="I11" s="3">
        <v>155</v>
      </c>
      <c r="K11" s="9" t="s">
        <v>14</v>
      </c>
    </row>
    <row r="12" spans="1:11" ht="15" x14ac:dyDescent="0.25">
      <c r="A12" s="4">
        <v>776</v>
      </c>
      <c r="B12" s="4" t="s">
        <v>3</v>
      </c>
      <c r="C12" s="5">
        <v>800</v>
      </c>
      <c r="D12" s="1"/>
      <c r="E12" s="1">
        <v>178</v>
      </c>
      <c r="F12" s="1">
        <v>179</v>
      </c>
      <c r="G12" s="1">
        <v>182</v>
      </c>
      <c r="H12" s="1">
        <v>183</v>
      </c>
      <c r="I12" s="1">
        <v>186</v>
      </c>
      <c r="K12" s="8" t="s">
        <v>15</v>
      </c>
    </row>
    <row r="13" spans="1:11" ht="15" x14ac:dyDescent="0.25">
      <c r="A13" s="4">
        <v>801</v>
      </c>
      <c r="B13" s="4" t="s">
        <v>3</v>
      </c>
      <c r="C13" s="5">
        <v>825</v>
      </c>
      <c r="D13" s="3"/>
      <c r="E13" s="3">
        <v>207</v>
      </c>
      <c r="F13" s="3">
        <v>209</v>
      </c>
      <c r="G13" s="3">
        <v>212</v>
      </c>
      <c r="H13" s="3">
        <v>214</v>
      </c>
      <c r="I13" s="3">
        <v>216</v>
      </c>
      <c r="K13" s="8" t="s">
        <v>16</v>
      </c>
    </row>
    <row r="14" spans="1:11" ht="15" x14ac:dyDescent="0.25">
      <c r="A14" s="4">
        <v>826</v>
      </c>
      <c r="B14" s="4" t="s">
        <v>3</v>
      </c>
      <c r="C14" s="5">
        <v>850</v>
      </c>
      <c r="D14" s="1"/>
      <c r="E14" s="1">
        <v>236</v>
      </c>
      <c r="F14" s="1">
        <v>239</v>
      </c>
      <c r="G14" s="1">
        <v>242</v>
      </c>
      <c r="H14" s="1">
        <v>244</v>
      </c>
      <c r="I14" s="1">
        <v>247</v>
      </c>
      <c r="K14" s="9" t="s">
        <v>17</v>
      </c>
    </row>
    <row r="15" spans="1:11" ht="15" x14ac:dyDescent="0.25">
      <c r="A15" s="4">
        <v>851</v>
      </c>
      <c r="B15" s="4" t="s">
        <v>3</v>
      </c>
      <c r="C15" s="5">
        <v>875</v>
      </c>
      <c r="D15" s="3"/>
      <c r="E15" s="3">
        <v>266</v>
      </c>
      <c r="F15" s="3">
        <v>269</v>
      </c>
      <c r="G15" s="3">
        <v>272</v>
      </c>
      <c r="H15" s="3">
        <v>275</v>
      </c>
      <c r="I15" s="3">
        <v>278</v>
      </c>
      <c r="K15" s="9" t="s">
        <v>18</v>
      </c>
    </row>
    <row r="16" spans="1:11" ht="15" x14ac:dyDescent="0.25">
      <c r="A16" s="4">
        <v>876</v>
      </c>
      <c r="B16" s="4" t="s">
        <v>3</v>
      </c>
      <c r="C16" s="5">
        <v>900</v>
      </c>
      <c r="D16" s="1"/>
      <c r="E16" s="1"/>
      <c r="F16" s="1">
        <v>299</v>
      </c>
      <c r="G16" s="1">
        <v>303</v>
      </c>
      <c r="H16" s="1">
        <v>305</v>
      </c>
      <c r="I16" s="1">
        <v>309</v>
      </c>
      <c r="K16" s="9" t="s">
        <v>19</v>
      </c>
    </row>
    <row r="17" spans="1:11" ht="15" x14ac:dyDescent="0.25">
      <c r="A17" s="4">
        <v>901</v>
      </c>
      <c r="B17" s="4" t="s">
        <v>3</v>
      </c>
      <c r="C17" s="5">
        <v>925</v>
      </c>
      <c r="D17" s="3"/>
      <c r="E17" s="3"/>
      <c r="F17" s="3">
        <v>329</v>
      </c>
      <c r="G17" s="3">
        <v>333</v>
      </c>
      <c r="H17" s="3">
        <v>337</v>
      </c>
      <c r="I17" s="3">
        <v>339</v>
      </c>
      <c r="K17" s="9" t="s">
        <v>20</v>
      </c>
    </row>
    <row r="18" spans="1:11" ht="15" x14ac:dyDescent="0.25">
      <c r="A18" s="4">
        <v>926</v>
      </c>
      <c r="B18" s="4" t="s">
        <v>3</v>
      </c>
      <c r="C18" s="5">
        <v>950</v>
      </c>
      <c r="D18" s="1"/>
      <c r="E18" s="1"/>
      <c r="F18" s="1"/>
      <c r="G18" s="1">
        <v>363</v>
      </c>
      <c r="H18" s="1">
        <v>366</v>
      </c>
      <c r="I18" s="1">
        <v>370</v>
      </c>
      <c r="K18" s="9" t="s">
        <v>21</v>
      </c>
    </row>
    <row r="19" spans="1:11" ht="15" x14ac:dyDescent="0.25">
      <c r="A19" s="4">
        <v>951</v>
      </c>
      <c r="B19" s="4" t="s">
        <v>3</v>
      </c>
      <c r="C19" s="5">
        <v>975</v>
      </c>
      <c r="D19" s="3"/>
      <c r="E19" s="3"/>
      <c r="F19" s="3"/>
      <c r="G19" s="3">
        <v>393</v>
      </c>
      <c r="H19" s="3">
        <v>398</v>
      </c>
      <c r="I19" s="3">
        <v>402</v>
      </c>
      <c r="K19" s="9" t="s">
        <v>22</v>
      </c>
    </row>
    <row r="20" spans="1:11" ht="15" x14ac:dyDescent="0.25">
      <c r="A20" s="4">
        <v>976</v>
      </c>
      <c r="B20" s="4" t="s">
        <v>3</v>
      </c>
      <c r="C20" s="5">
        <v>1000</v>
      </c>
      <c r="D20" s="1"/>
      <c r="E20" s="1"/>
      <c r="F20" s="1"/>
      <c r="G20" s="1"/>
      <c r="H20" s="1">
        <v>428</v>
      </c>
      <c r="I20" s="1">
        <v>433</v>
      </c>
      <c r="K20" s="9" t="s">
        <v>23</v>
      </c>
    </row>
    <row r="21" spans="1:11" ht="15" x14ac:dyDescent="0.25">
      <c r="A21" s="4">
        <v>1001</v>
      </c>
      <c r="B21" s="4" t="s">
        <v>4</v>
      </c>
      <c r="C21" s="5">
        <v>1050</v>
      </c>
      <c r="D21" s="6"/>
      <c r="E21" s="6"/>
      <c r="F21" s="6"/>
      <c r="G21" s="6"/>
      <c r="H21" s="6"/>
      <c r="I21" s="7">
        <v>494</v>
      </c>
      <c r="K21" s="9" t="s">
        <v>24</v>
      </c>
    </row>
    <row r="22" spans="1:11" ht="15" x14ac:dyDescent="0.25">
      <c r="K22" s="9" t="s">
        <v>25</v>
      </c>
    </row>
    <row r="23" spans="1:11" ht="15" x14ac:dyDescent="0.25">
      <c r="K23" s="9" t="s">
        <v>26</v>
      </c>
    </row>
    <row r="24" spans="1:11" ht="15" x14ac:dyDescent="0.25">
      <c r="K24" s="9" t="s">
        <v>27</v>
      </c>
    </row>
    <row r="25" spans="1:11" ht="15" x14ac:dyDescent="0.25">
      <c r="K25" s="9" t="s">
        <v>28</v>
      </c>
    </row>
    <row r="26" spans="1:11" ht="15" x14ac:dyDescent="0.25">
      <c r="K26" s="9" t="s">
        <v>29</v>
      </c>
    </row>
    <row r="27" spans="1:11" ht="15" x14ac:dyDescent="0.25">
      <c r="K27" s="9" t="s">
        <v>30</v>
      </c>
    </row>
    <row r="28" spans="1:11" ht="15" x14ac:dyDescent="0.25">
      <c r="K28" s="9" t="s">
        <v>31</v>
      </c>
    </row>
    <row r="29" spans="1:11" ht="15" x14ac:dyDescent="0.25">
      <c r="K29" s="9" t="s">
        <v>32</v>
      </c>
    </row>
    <row r="30" spans="1:11" ht="15" x14ac:dyDescent="0.25">
      <c r="K30" s="9" t="s">
        <v>33</v>
      </c>
    </row>
    <row r="31" spans="1:11" ht="15" x14ac:dyDescent="0.25">
      <c r="K31" s="9" t="s">
        <v>34</v>
      </c>
    </row>
    <row r="32" spans="1:11" ht="15" x14ac:dyDescent="0.25">
      <c r="K32" s="9" t="s">
        <v>35</v>
      </c>
    </row>
    <row r="33" spans="11:14" ht="15" x14ac:dyDescent="0.25">
      <c r="K33" s="9" t="s">
        <v>36</v>
      </c>
    </row>
    <row r="34" spans="11:14" ht="15" x14ac:dyDescent="0.25">
      <c r="K34" s="9" t="s">
        <v>37</v>
      </c>
    </row>
    <row r="35" spans="11:14" ht="15" x14ac:dyDescent="0.25">
      <c r="K35" s="9" t="s">
        <v>38</v>
      </c>
    </row>
    <row r="36" spans="11:14" ht="15" x14ac:dyDescent="0.25">
      <c r="K36" s="9" t="s">
        <v>39</v>
      </c>
    </row>
    <row r="37" spans="11:14" ht="15" x14ac:dyDescent="0.25">
      <c r="K37" s="9" t="s">
        <v>40</v>
      </c>
    </row>
    <row r="38" spans="11:14" ht="15" x14ac:dyDescent="0.25">
      <c r="K38" s="9" t="s">
        <v>41</v>
      </c>
    </row>
    <row r="41" spans="11:14" ht="15" x14ac:dyDescent="0.25">
      <c r="K41" s="9" t="s">
        <v>99</v>
      </c>
    </row>
    <row r="42" spans="11:14" ht="15" x14ac:dyDescent="0.25">
      <c r="K42" s="9" t="s">
        <v>100</v>
      </c>
    </row>
    <row r="44" spans="11:14" ht="15" x14ac:dyDescent="0.25">
      <c r="K44" s="44" t="s">
        <v>102</v>
      </c>
      <c r="L44" s="25"/>
      <c r="M44" s="25"/>
      <c r="N44" s="25"/>
    </row>
    <row r="45" spans="11:14" ht="15" x14ac:dyDescent="0.25">
      <c r="K45" s="44" t="s">
        <v>103</v>
      </c>
      <c r="L45" s="25"/>
      <c r="M45" s="25"/>
      <c r="N45" s="25"/>
    </row>
    <row r="46" spans="11:14" x14ac:dyDescent="0.3">
      <c r="K46" s="44" t="s">
        <v>104</v>
      </c>
      <c r="L46" s="25"/>
      <c r="M46" s="25"/>
      <c r="N46" s="25"/>
    </row>
    <row r="47" spans="11:14" x14ac:dyDescent="0.3">
      <c r="K47" s="44" t="s">
        <v>105</v>
      </c>
      <c r="L47" s="25"/>
      <c r="M47" s="25"/>
      <c r="N47" s="25"/>
    </row>
  </sheetData>
  <sheetProtection algorithmName="SHA-512" hashValue="GAhj915CcLJtEKijh3/fD+eUopNMuBxLbhnqkThOtEcbpmvIxQIBVfKJ9/BQXg726nWJ1vygnYxwTlbFT6psNg==" saltValue="5tfRGr1tdBpa1nKAswN0Zg==" spinCount="100000" sheet="1" objects="1" scenarios="1"/>
  <mergeCells count="3">
    <mergeCell ref="A1:I2"/>
    <mergeCell ref="A4:C5"/>
    <mergeCell ref="D4:I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topLeftCell="A6" workbookViewId="0">
      <selection activeCell="A4" sqref="A4:I21"/>
    </sheetView>
  </sheetViews>
  <sheetFormatPr defaultRowHeight="14.4" x14ac:dyDescent="0.3"/>
  <cols>
    <col min="3" max="3" width="10" customWidth="1"/>
    <col min="11" max="11" width="38.33203125" bestFit="1" customWidth="1"/>
  </cols>
  <sheetData>
    <row r="1" spans="1:11" x14ac:dyDescent="0.3">
      <c r="A1" s="313" t="s">
        <v>0</v>
      </c>
      <c r="B1" s="313"/>
      <c r="C1" s="313"/>
      <c r="D1" s="313"/>
      <c r="E1" s="313"/>
      <c r="F1" s="313"/>
      <c r="G1" s="313"/>
      <c r="H1" s="313"/>
      <c r="I1" s="313"/>
      <c r="K1" s="9" t="s">
        <v>5</v>
      </c>
    </row>
    <row r="2" spans="1:11" x14ac:dyDescent="0.3">
      <c r="A2" s="313"/>
      <c r="B2" s="313"/>
      <c r="C2" s="313"/>
      <c r="D2" s="313"/>
      <c r="E2" s="313"/>
      <c r="F2" s="313"/>
      <c r="G2" s="313"/>
      <c r="H2" s="313"/>
      <c r="I2" s="313"/>
      <c r="K2" s="9" t="s">
        <v>6</v>
      </c>
    </row>
    <row r="3" spans="1:11" ht="15" x14ac:dyDescent="0.25">
      <c r="K3" s="9" t="s">
        <v>7</v>
      </c>
    </row>
    <row r="4" spans="1:11" x14ac:dyDescent="0.3">
      <c r="A4" s="314" t="s">
        <v>1</v>
      </c>
      <c r="B4" s="314"/>
      <c r="C4" s="314"/>
      <c r="D4" s="315" t="s">
        <v>2</v>
      </c>
      <c r="E4" s="315"/>
      <c r="F4" s="315"/>
      <c r="G4" s="315"/>
      <c r="H4" s="315"/>
      <c r="I4" s="315"/>
      <c r="K4" s="9" t="s">
        <v>8</v>
      </c>
    </row>
    <row r="5" spans="1:11" x14ac:dyDescent="0.3">
      <c r="A5" s="314"/>
      <c r="B5" s="314"/>
      <c r="C5" s="314"/>
      <c r="D5" s="2">
        <v>1</v>
      </c>
      <c r="E5" s="2">
        <v>2</v>
      </c>
      <c r="F5" s="2">
        <v>3</v>
      </c>
      <c r="G5" s="2">
        <v>4</v>
      </c>
      <c r="H5" s="2">
        <v>5</v>
      </c>
      <c r="I5" s="2">
        <v>6</v>
      </c>
      <c r="K5" s="9" t="s">
        <v>9</v>
      </c>
    </row>
    <row r="6" spans="1:11" ht="15" x14ac:dyDescent="0.25">
      <c r="A6" s="4">
        <v>0</v>
      </c>
      <c r="B6" s="4" t="s">
        <v>3</v>
      </c>
      <c r="C6" s="5">
        <v>649</v>
      </c>
      <c r="D6" s="1">
        <v>30</v>
      </c>
      <c r="E6" s="1">
        <v>30</v>
      </c>
      <c r="F6" s="1">
        <v>30</v>
      </c>
      <c r="G6" s="1">
        <v>30</v>
      </c>
      <c r="H6" s="1">
        <v>30</v>
      </c>
      <c r="I6" s="1">
        <v>30</v>
      </c>
      <c r="K6" s="9" t="s">
        <v>10</v>
      </c>
    </row>
    <row r="7" spans="1:11" ht="15" x14ac:dyDescent="0.25">
      <c r="A7" s="4">
        <v>650</v>
      </c>
      <c r="B7" s="4" t="s">
        <v>3</v>
      </c>
      <c r="C7" s="5">
        <v>675</v>
      </c>
      <c r="D7" s="3">
        <v>30</v>
      </c>
      <c r="E7" s="3">
        <v>30</v>
      </c>
      <c r="F7" s="3">
        <v>30</v>
      </c>
      <c r="G7" s="3">
        <v>30</v>
      </c>
      <c r="H7" s="3">
        <v>31</v>
      </c>
      <c r="I7" s="3">
        <v>31</v>
      </c>
      <c r="K7" s="9" t="s">
        <v>11</v>
      </c>
    </row>
    <row r="8" spans="1:11" ht="15" x14ac:dyDescent="0.25">
      <c r="A8" s="4">
        <v>676</v>
      </c>
      <c r="B8" s="4" t="s">
        <v>3</v>
      </c>
      <c r="C8" s="5">
        <v>700</v>
      </c>
      <c r="D8" s="1">
        <v>58</v>
      </c>
      <c r="E8" s="1">
        <v>60</v>
      </c>
      <c r="F8" s="1">
        <v>60</v>
      </c>
      <c r="G8" s="1">
        <v>61</v>
      </c>
      <c r="H8" s="1">
        <v>61</v>
      </c>
      <c r="I8" s="1">
        <v>62</v>
      </c>
      <c r="K8" s="9" t="s">
        <v>12</v>
      </c>
    </row>
    <row r="9" spans="1:11" ht="15" x14ac:dyDescent="0.25">
      <c r="A9" s="4">
        <v>701</v>
      </c>
      <c r="B9" s="4" t="s">
        <v>3</v>
      </c>
      <c r="C9" s="5">
        <v>725</v>
      </c>
      <c r="D9" s="3">
        <v>88</v>
      </c>
      <c r="E9" s="3">
        <v>88</v>
      </c>
      <c r="F9" s="3">
        <v>90</v>
      </c>
      <c r="G9" s="3">
        <v>91</v>
      </c>
      <c r="H9" s="3">
        <v>92</v>
      </c>
      <c r="I9" s="3">
        <v>92</v>
      </c>
      <c r="K9" s="8"/>
    </row>
    <row r="10" spans="1:11" ht="15" x14ac:dyDescent="0.25">
      <c r="A10" s="4">
        <v>726</v>
      </c>
      <c r="B10" s="4" t="s">
        <v>3</v>
      </c>
      <c r="C10" s="5">
        <v>750</v>
      </c>
      <c r="D10" s="1">
        <v>117</v>
      </c>
      <c r="E10" s="1">
        <v>118</v>
      </c>
      <c r="F10" s="1">
        <v>119</v>
      </c>
      <c r="G10" s="1">
        <v>120</v>
      </c>
      <c r="H10" s="1">
        <v>122</v>
      </c>
      <c r="I10" s="1">
        <v>123</v>
      </c>
      <c r="K10" s="9" t="s">
        <v>13</v>
      </c>
    </row>
    <row r="11" spans="1:11" ht="15" x14ac:dyDescent="0.25">
      <c r="A11" s="4">
        <v>751</v>
      </c>
      <c r="B11" s="4" t="s">
        <v>3</v>
      </c>
      <c r="C11" s="5">
        <v>775</v>
      </c>
      <c r="D11" s="3"/>
      <c r="E11" s="3">
        <v>148</v>
      </c>
      <c r="F11" s="3">
        <v>149</v>
      </c>
      <c r="G11" s="3">
        <v>151</v>
      </c>
      <c r="H11" s="3">
        <v>153</v>
      </c>
      <c r="I11" s="3">
        <v>155</v>
      </c>
      <c r="K11" s="9" t="s">
        <v>14</v>
      </c>
    </row>
    <row r="12" spans="1:11" ht="15" x14ac:dyDescent="0.25">
      <c r="A12" s="4">
        <v>776</v>
      </c>
      <c r="B12" s="4" t="s">
        <v>3</v>
      </c>
      <c r="C12" s="5">
        <v>800</v>
      </c>
      <c r="D12" s="1"/>
      <c r="E12" s="1">
        <v>178</v>
      </c>
      <c r="F12" s="1">
        <v>179</v>
      </c>
      <c r="G12" s="1">
        <v>182</v>
      </c>
      <c r="H12" s="1">
        <v>183</v>
      </c>
      <c r="I12" s="1">
        <v>186</v>
      </c>
      <c r="K12" s="8" t="s">
        <v>15</v>
      </c>
    </row>
    <row r="13" spans="1:11" ht="15" x14ac:dyDescent="0.25">
      <c r="A13" s="4">
        <v>801</v>
      </c>
      <c r="B13" s="4" t="s">
        <v>3</v>
      </c>
      <c r="C13" s="5">
        <v>825</v>
      </c>
      <c r="D13" s="3"/>
      <c r="E13" s="3">
        <v>207</v>
      </c>
      <c r="F13" s="3">
        <v>209</v>
      </c>
      <c r="G13" s="3">
        <v>212</v>
      </c>
      <c r="H13" s="3">
        <v>214</v>
      </c>
      <c r="I13" s="3">
        <v>216</v>
      </c>
      <c r="K13" s="8" t="s">
        <v>16</v>
      </c>
    </row>
    <row r="14" spans="1:11" ht="15" x14ac:dyDescent="0.25">
      <c r="A14" s="4">
        <v>826</v>
      </c>
      <c r="B14" s="4" t="s">
        <v>3</v>
      </c>
      <c r="C14" s="5">
        <v>850</v>
      </c>
      <c r="D14" s="1"/>
      <c r="E14" s="1">
        <v>236</v>
      </c>
      <c r="F14" s="1">
        <v>239</v>
      </c>
      <c r="G14" s="1">
        <v>242</v>
      </c>
      <c r="H14" s="1">
        <v>244</v>
      </c>
      <c r="I14" s="1">
        <v>247</v>
      </c>
      <c r="K14" s="9" t="s">
        <v>17</v>
      </c>
    </row>
    <row r="15" spans="1:11" ht="15" x14ac:dyDescent="0.25">
      <c r="A15" s="4">
        <v>851</v>
      </c>
      <c r="B15" s="4" t="s">
        <v>3</v>
      </c>
      <c r="C15" s="5">
        <v>875</v>
      </c>
      <c r="D15" s="3"/>
      <c r="E15" s="3">
        <v>266</v>
      </c>
      <c r="F15" s="3">
        <v>269</v>
      </c>
      <c r="G15" s="3">
        <v>272</v>
      </c>
      <c r="H15" s="3">
        <v>275</v>
      </c>
      <c r="I15" s="3">
        <v>278</v>
      </c>
      <c r="K15" s="9" t="s">
        <v>18</v>
      </c>
    </row>
    <row r="16" spans="1:11" ht="15" x14ac:dyDescent="0.25">
      <c r="A16" s="4">
        <v>876</v>
      </c>
      <c r="B16" s="4" t="s">
        <v>3</v>
      </c>
      <c r="C16" s="5">
        <v>900</v>
      </c>
      <c r="D16" s="1"/>
      <c r="E16" s="1"/>
      <c r="F16" s="1">
        <v>299</v>
      </c>
      <c r="G16" s="1">
        <v>303</v>
      </c>
      <c r="H16" s="1">
        <v>305</v>
      </c>
      <c r="I16" s="1">
        <v>309</v>
      </c>
      <c r="K16" s="9" t="s">
        <v>19</v>
      </c>
    </row>
    <row r="17" spans="1:11" ht="15" x14ac:dyDescent="0.25">
      <c r="A17" s="4">
        <v>901</v>
      </c>
      <c r="B17" s="4" t="s">
        <v>3</v>
      </c>
      <c r="C17" s="5">
        <v>925</v>
      </c>
      <c r="D17" s="3"/>
      <c r="E17" s="3"/>
      <c r="F17" s="3">
        <v>329</v>
      </c>
      <c r="G17" s="3">
        <v>333</v>
      </c>
      <c r="H17" s="3">
        <v>337</v>
      </c>
      <c r="I17" s="3">
        <v>339</v>
      </c>
      <c r="K17" s="9" t="s">
        <v>20</v>
      </c>
    </row>
    <row r="18" spans="1:11" ht="15" x14ac:dyDescent="0.25">
      <c r="A18" s="4">
        <v>926</v>
      </c>
      <c r="B18" s="4" t="s">
        <v>3</v>
      </c>
      <c r="C18" s="5">
        <v>950</v>
      </c>
      <c r="D18" s="1"/>
      <c r="E18" s="1"/>
      <c r="F18" s="1"/>
      <c r="G18" s="1">
        <v>363</v>
      </c>
      <c r="H18" s="1">
        <v>366</v>
      </c>
      <c r="I18" s="1">
        <v>370</v>
      </c>
      <c r="K18" s="9" t="s">
        <v>21</v>
      </c>
    </row>
    <row r="19" spans="1:11" ht="15" x14ac:dyDescent="0.25">
      <c r="A19" s="4">
        <v>951</v>
      </c>
      <c r="B19" s="4" t="s">
        <v>3</v>
      </c>
      <c r="C19" s="5">
        <v>975</v>
      </c>
      <c r="D19" s="3"/>
      <c r="E19" s="3"/>
      <c r="F19" s="3"/>
      <c r="G19" s="3">
        <v>393</v>
      </c>
      <c r="H19" s="3">
        <v>398</v>
      </c>
      <c r="I19" s="3">
        <v>402</v>
      </c>
      <c r="K19" s="9" t="s">
        <v>22</v>
      </c>
    </row>
    <row r="20" spans="1:11" ht="15" x14ac:dyDescent="0.25">
      <c r="A20" s="4">
        <v>976</v>
      </c>
      <c r="B20" s="4" t="s">
        <v>3</v>
      </c>
      <c r="C20" s="5">
        <v>1000</v>
      </c>
      <c r="D20" s="1"/>
      <c r="E20" s="1"/>
      <c r="F20" s="1"/>
      <c r="G20" s="1"/>
      <c r="H20" s="1">
        <v>428</v>
      </c>
      <c r="I20" s="1">
        <v>433</v>
      </c>
      <c r="K20" s="9" t="s">
        <v>23</v>
      </c>
    </row>
    <row r="21" spans="1:11" ht="15" x14ac:dyDescent="0.25">
      <c r="A21" s="4">
        <v>1001</v>
      </c>
      <c r="B21" s="4" t="s">
        <v>4</v>
      </c>
      <c r="C21" s="5">
        <v>1050</v>
      </c>
      <c r="D21" s="6"/>
      <c r="E21" s="6"/>
      <c r="F21" s="6"/>
      <c r="G21" s="6"/>
      <c r="H21" s="6"/>
      <c r="I21" s="7">
        <v>494</v>
      </c>
      <c r="K21" s="9" t="s">
        <v>24</v>
      </c>
    </row>
    <row r="22" spans="1:11" ht="15" x14ac:dyDescent="0.25">
      <c r="K22" s="9" t="s">
        <v>25</v>
      </c>
    </row>
    <row r="23" spans="1:11" ht="15" x14ac:dyDescent="0.25">
      <c r="K23" s="9" t="s">
        <v>26</v>
      </c>
    </row>
    <row r="24" spans="1:11" ht="15" x14ac:dyDescent="0.25">
      <c r="K24" s="9" t="s">
        <v>27</v>
      </c>
    </row>
    <row r="25" spans="1:11" ht="15" x14ac:dyDescent="0.25">
      <c r="K25" s="9" t="s">
        <v>28</v>
      </c>
    </row>
    <row r="26" spans="1:11" ht="15" x14ac:dyDescent="0.25">
      <c r="K26" s="9" t="s">
        <v>29</v>
      </c>
    </row>
    <row r="27" spans="1:11" ht="15" x14ac:dyDescent="0.25">
      <c r="K27" s="9" t="s">
        <v>30</v>
      </c>
    </row>
    <row r="28" spans="1:11" ht="15" x14ac:dyDescent="0.25">
      <c r="K28" s="9" t="s">
        <v>31</v>
      </c>
    </row>
    <row r="29" spans="1:11" ht="15" x14ac:dyDescent="0.25">
      <c r="K29" s="9" t="s">
        <v>32</v>
      </c>
    </row>
    <row r="30" spans="1:11" ht="15" x14ac:dyDescent="0.25">
      <c r="K30" s="9" t="s">
        <v>33</v>
      </c>
    </row>
    <row r="31" spans="1:11" ht="15" x14ac:dyDescent="0.25">
      <c r="K31" s="9" t="s">
        <v>34</v>
      </c>
    </row>
    <row r="32" spans="1:11" ht="15" x14ac:dyDescent="0.25">
      <c r="K32" s="9" t="s">
        <v>35</v>
      </c>
    </row>
    <row r="33" spans="11:14" ht="15" x14ac:dyDescent="0.25">
      <c r="K33" s="9" t="s">
        <v>36</v>
      </c>
    </row>
    <row r="34" spans="11:14" ht="15" x14ac:dyDescent="0.25">
      <c r="K34" s="9" t="s">
        <v>37</v>
      </c>
    </row>
    <row r="35" spans="11:14" ht="15" x14ac:dyDescent="0.25">
      <c r="K35" s="9" t="s">
        <v>38</v>
      </c>
    </row>
    <row r="36" spans="11:14" ht="15" x14ac:dyDescent="0.25">
      <c r="K36" s="9" t="s">
        <v>39</v>
      </c>
    </row>
    <row r="37" spans="11:14" ht="15" x14ac:dyDescent="0.25">
      <c r="K37" s="9" t="s">
        <v>40</v>
      </c>
    </row>
    <row r="38" spans="11:14" ht="15" x14ac:dyDescent="0.25">
      <c r="K38" s="9" t="s">
        <v>41</v>
      </c>
    </row>
    <row r="41" spans="11:14" ht="15" x14ac:dyDescent="0.25">
      <c r="K41" s="9" t="s">
        <v>99</v>
      </c>
    </row>
    <row r="42" spans="11:14" ht="15" x14ac:dyDescent="0.25">
      <c r="K42" s="9" t="s">
        <v>100</v>
      </c>
    </row>
    <row r="44" spans="11:14" ht="15" x14ac:dyDescent="0.25">
      <c r="K44" s="44" t="s">
        <v>102</v>
      </c>
      <c r="L44" s="25"/>
      <c r="M44" s="25"/>
      <c r="N44" s="25"/>
    </row>
    <row r="45" spans="11:14" ht="15" x14ac:dyDescent="0.25">
      <c r="K45" s="44" t="s">
        <v>103</v>
      </c>
      <c r="L45" s="25"/>
      <c r="M45" s="25"/>
      <c r="N45" s="25"/>
    </row>
    <row r="46" spans="11:14" ht="15" x14ac:dyDescent="0.25">
      <c r="K46" s="44" t="s">
        <v>104</v>
      </c>
      <c r="L46" s="25"/>
      <c r="M46" s="25"/>
      <c r="N46" s="25"/>
    </row>
    <row r="47" spans="11:14" ht="15" x14ac:dyDescent="0.25">
      <c r="K47" s="44" t="s">
        <v>105</v>
      </c>
      <c r="L47" s="25"/>
      <c r="M47" s="25"/>
      <c r="N47" s="25"/>
    </row>
  </sheetData>
  <sheetProtection algorithmName="SHA-512" hashValue="GAhj915CcLJtEKijh3/fD+eUopNMuBxLbhnqkThOtEcbpmvIxQIBVfKJ9/BQXg726nWJ1vygnYxwTlbFT6psNg==" saltValue="5tfRGr1tdBpa1nKAswN0Zg==" spinCount="100000" sheet="1" objects="1" scenarios="1"/>
  <mergeCells count="3">
    <mergeCell ref="A1:I2"/>
    <mergeCell ref="A4:C5"/>
    <mergeCell ref="D4:I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1"/>
  <sheetViews>
    <sheetView zoomScale="120" zoomScaleNormal="120" workbookViewId="0">
      <selection activeCell="M68" sqref="M68"/>
    </sheetView>
  </sheetViews>
  <sheetFormatPr defaultRowHeight="14.4" x14ac:dyDescent="0.3"/>
  <cols>
    <col min="1" max="1" width="8" customWidth="1"/>
    <col min="2" max="2" width="3.33203125" customWidth="1"/>
    <col min="3" max="3" width="7.6640625" customWidth="1"/>
    <col min="4" max="4" width="6.88671875" customWidth="1"/>
    <col min="5" max="5" width="6.6640625" customWidth="1"/>
    <col min="6" max="7" width="7.33203125" customWidth="1"/>
    <col min="8" max="8" width="5.88671875" customWidth="1"/>
    <col min="9" max="9" width="7.6640625" customWidth="1"/>
    <col min="10" max="10" width="4.109375" customWidth="1"/>
    <col min="11" max="11" width="6.5546875" customWidth="1"/>
    <col min="12" max="12" width="6.6640625" customWidth="1"/>
    <col min="13" max="13" width="7" customWidth="1"/>
    <col min="14" max="15" width="6.44140625" customWidth="1"/>
    <col min="16" max="16" width="6.5546875" customWidth="1"/>
    <col min="17" max="17" width="4.33203125" customWidth="1"/>
    <col min="18" max="18" width="8.33203125" customWidth="1"/>
    <col min="19" max="19" width="4.44140625" style="191" customWidth="1"/>
    <col min="20" max="20" width="7.44140625" customWidth="1"/>
  </cols>
  <sheetData>
    <row r="1" spans="1:26" ht="28.5" customHeight="1" x14ac:dyDescent="0.25">
      <c r="A1" s="331"/>
      <c r="B1" s="331"/>
      <c r="C1" s="332"/>
      <c r="D1" s="330" t="s">
        <v>168</v>
      </c>
      <c r="E1" s="330"/>
      <c r="F1" s="330"/>
      <c r="G1" s="330"/>
      <c r="H1" s="330"/>
      <c r="I1" s="330"/>
      <c r="J1" s="174"/>
      <c r="K1" s="330" t="s">
        <v>169</v>
      </c>
      <c r="L1" s="330"/>
      <c r="M1" s="330"/>
      <c r="N1" s="330"/>
      <c r="O1" s="330"/>
      <c r="P1" s="330"/>
      <c r="R1" s="316" t="s">
        <v>188</v>
      </c>
      <c r="S1" s="317"/>
      <c r="T1" s="317"/>
      <c r="U1" s="317"/>
      <c r="V1" s="317"/>
      <c r="W1" s="317"/>
      <c r="X1" s="317"/>
      <c r="Y1" s="317"/>
      <c r="Z1" s="318"/>
    </row>
    <row r="2" spans="1:26" ht="26.25" customHeight="1" x14ac:dyDescent="0.3">
      <c r="A2" s="324" t="s">
        <v>1</v>
      </c>
      <c r="B2" s="325"/>
      <c r="C2" s="326"/>
      <c r="D2" s="333" t="s">
        <v>2</v>
      </c>
      <c r="E2" s="333"/>
      <c r="F2" s="333"/>
      <c r="G2" s="333"/>
      <c r="H2" s="333"/>
      <c r="I2" s="333"/>
      <c r="K2" s="321" t="s">
        <v>2</v>
      </c>
      <c r="L2" s="322"/>
      <c r="M2" s="322"/>
      <c r="N2" s="322"/>
      <c r="O2" s="322"/>
      <c r="P2" s="323"/>
      <c r="R2" s="320" t="s">
        <v>2</v>
      </c>
      <c r="S2" s="320"/>
      <c r="T2" s="320"/>
      <c r="U2" s="320"/>
      <c r="V2" s="320"/>
      <c r="W2" s="320"/>
      <c r="X2" s="320"/>
      <c r="Y2" s="320"/>
      <c r="Z2" s="320"/>
    </row>
    <row r="3" spans="1:26" ht="15" customHeight="1" x14ac:dyDescent="0.3">
      <c r="A3" s="327"/>
      <c r="B3" s="328"/>
      <c r="C3" s="329"/>
      <c r="D3" s="162">
        <v>1</v>
      </c>
      <c r="E3" s="162">
        <v>2</v>
      </c>
      <c r="F3" s="162">
        <v>3</v>
      </c>
      <c r="G3" s="162">
        <v>4</v>
      </c>
      <c r="H3" s="162">
        <v>5</v>
      </c>
      <c r="I3" s="162">
        <v>6</v>
      </c>
      <c r="K3" s="162">
        <v>1</v>
      </c>
      <c r="L3" s="162">
        <v>2</v>
      </c>
      <c r="M3" s="162">
        <v>3</v>
      </c>
      <c r="N3" s="162">
        <v>4</v>
      </c>
      <c r="O3" s="162">
        <v>5</v>
      </c>
      <c r="P3" s="162">
        <v>6</v>
      </c>
      <c r="R3" s="319"/>
      <c r="S3" s="319"/>
      <c r="T3" s="319"/>
      <c r="U3" s="188">
        <v>1</v>
      </c>
      <c r="V3" s="188">
        <v>2</v>
      </c>
      <c r="W3" s="188">
        <v>3</v>
      </c>
      <c r="X3" s="188">
        <v>4</v>
      </c>
      <c r="Y3" s="188">
        <v>5</v>
      </c>
      <c r="Z3" s="188">
        <v>6</v>
      </c>
    </row>
    <row r="4" spans="1:26" ht="15" x14ac:dyDescent="0.25">
      <c r="A4" s="163">
        <v>0</v>
      </c>
      <c r="B4" s="162" t="s">
        <v>3</v>
      </c>
      <c r="C4" s="164">
        <v>649</v>
      </c>
      <c r="D4" s="165">
        <v>20</v>
      </c>
      <c r="E4" s="165">
        <v>20</v>
      </c>
      <c r="F4" s="165">
        <v>20</v>
      </c>
      <c r="G4" s="165">
        <v>20</v>
      </c>
      <c r="H4" s="165">
        <v>20</v>
      </c>
      <c r="I4" s="165">
        <v>20</v>
      </c>
      <c r="K4" s="165">
        <v>30</v>
      </c>
      <c r="L4" s="165">
        <v>30</v>
      </c>
      <c r="M4" s="165">
        <v>30</v>
      </c>
      <c r="N4" s="165">
        <v>30</v>
      </c>
      <c r="O4" s="165">
        <v>30</v>
      </c>
      <c r="P4" s="165">
        <v>30</v>
      </c>
      <c r="R4" s="155">
        <v>0</v>
      </c>
      <c r="S4" s="195" t="s">
        <v>3</v>
      </c>
      <c r="T4" s="196">
        <v>649</v>
      </c>
      <c r="U4" s="135">
        <v>30</v>
      </c>
      <c r="V4" s="135">
        <v>42.6</v>
      </c>
      <c r="W4" s="135">
        <v>48</v>
      </c>
      <c r="X4" s="135">
        <v>52.5</v>
      </c>
      <c r="Y4" s="135">
        <v>56.4</v>
      </c>
      <c r="Z4" s="135">
        <v>59.4</v>
      </c>
    </row>
    <row r="5" spans="1:26" ht="15" x14ac:dyDescent="0.25">
      <c r="A5" s="163">
        <v>650</v>
      </c>
      <c r="B5" s="162" t="s">
        <v>3</v>
      </c>
      <c r="C5" s="164">
        <v>675</v>
      </c>
      <c r="D5" s="166">
        <v>23</v>
      </c>
      <c r="E5" s="166">
        <v>23</v>
      </c>
      <c r="F5" s="166">
        <v>23</v>
      </c>
      <c r="G5" s="166">
        <v>23</v>
      </c>
      <c r="H5" s="166">
        <v>24</v>
      </c>
      <c r="I5" s="166">
        <v>24</v>
      </c>
      <c r="K5" s="166">
        <v>30</v>
      </c>
      <c r="L5" s="166">
        <v>30</v>
      </c>
      <c r="M5" s="166">
        <v>30</v>
      </c>
      <c r="N5" s="166">
        <v>30</v>
      </c>
      <c r="O5" s="166">
        <v>31</v>
      </c>
      <c r="P5" s="166">
        <v>31</v>
      </c>
      <c r="Q5" s="171">
        <f t="shared" ref="Q5:Q10" si="0">K4-D4</f>
        <v>10</v>
      </c>
      <c r="R5" s="198">
        <v>650</v>
      </c>
      <c r="S5" s="199" t="s">
        <v>3</v>
      </c>
      <c r="T5" s="200">
        <v>675</v>
      </c>
      <c r="U5" s="135">
        <v>50</v>
      </c>
      <c r="V5" s="11">
        <v>71</v>
      </c>
      <c r="W5" s="135">
        <v>80</v>
      </c>
      <c r="X5" s="11">
        <v>87.5</v>
      </c>
      <c r="Y5" s="135">
        <v>94</v>
      </c>
      <c r="Z5" s="11">
        <v>99</v>
      </c>
    </row>
    <row r="6" spans="1:26" ht="15" x14ac:dyDescent="0.25">
      <c r="A6" s="163">
        <v>676</v>
      </c>
      <c r="B6" s="162" t="s">
        <v>3</v>
      </c>
      <c r="C6" s="164">
        <v>700</v>
      </c>
      <c r="D6" s="165">
        <v>45</v>
      </c>
      <c r="E6" s="165">
        <v>46</v>
      </c>
      <c r="F6" s="165">
        <v>46</v>
      </c>
      <c r="G6" s="165">
        <v>47</v>
      </c>
      <c r="H6" s="165">
        <v>47</v>
      </c>
      <c r="I6" s="165">
        <v>48</v>
      </c>
      <c r="K6" s="165">
        <v>58</v>
      </c>
      <c r="L6" s="165">
        <v>60</v>
      </c>
      <c r="M6" s="165">
        <v>60</v>
      </c>
      <c r="N6" s="165">
        <v>61</v>
      </c>
      <c r="O6" s="165">
        <v>61</v>
      </c>
      <c r="P6" s="165">
        <v>62</v>
      </c>
      <c r="Q6" s="171">
        <f t="shared" si="0"/>
        <v>7</v>
      </c>
      <c r="R6" s="198">
        <v>676</v>
      </c>
      <c r="S6" s="199" t="s">
        <v>3</v>
      </c>
      <c r="T6" s="200">
        <v>700</v>
      </c>
      <c r="U6" s="197">
        <v>50</v>
      </c>
      <c r="V6" s="197">
        <v>71</v>
      </c>
      <c r="W6" s="197">
        <v>80</v>
      </c>
      <c r="X6" s="197">
        <v>88</v>
      </c>
      <c r="Y6" s="197">
        <v>94</v>
      </c>
      <c r="Z6" s="197">
        <v>99</v>
      </c>
    </row>
    <row r="7" spans="1:26" ht="15" x14ac:dyDescent="0.25">
      <c r="A7" s="163">
        <v>701</v>
      </c>
      <c r="B7" s="162" t="s">
        <v>3</v>
      </c>
      <c r="C7" s="164">
        <v>725</v>
      </c>
      <c r="D7" s="166">
        <v>68</v>
      </c>
      <c r="E7" s="166">
        <v>68</v>
      </c>
      <c r="F7" s="166">
        <v>69</v>
      </c>
      <c r="G7" s="166">
        <v>70</v>
      </c>
      <c r="H7" s="166">
        <v>71</v>
      </c>
      <c r="I7" s="166">
        <v>71</v>
      </c>
      <c r="K7" s="166">
        <v>88</v>
      </c>
      <c r="L7" s="166">
        <v>88</v>
      </c>
      <c r="M7" s="166">
        <v>90</v>
      </c>
      <c r="N7" s="166">
        <v>91</v>
      </c>
      <c r="O7" s="166">
        <v>92</v>
      </c>
      <c r="P7" s="166">
        <v>92</v>
      </c>
      <c r="Q7" s="171">
        <f t="shared" si="0"/>
        <v>13</v>
      </c>
      <c r="R7" s="198">
        <v>701</v>
      </c>
      <c r="S7" s="199" t="s">
        <v>3</v>
      </c>
      <c r="T7" s="200">
        <v>725</v>
      </c>
      <c r="U7" s="197">
        <v>50</v>
      </c>
      <c r="V7" s="11">
        <v>71</v>
      </c>
      <c r="W7" s="197">
        <v>80</v>
      </c>
      <c r="X7" s="11">
        <v>88</v>
      </c>
      <c r="Y7" s="135">
        <v>94</v>
      </c>
      <c r="Z7" s="11">
        <v>99</v>
      </c>
    </row>
    <row r="8" spans="1:26" ht="15" x14ac:dyDescent="0.25">
      <c r="A8" s="163">
        <v>726</v>
      </c>
      <c r="B8" s="162" t="s">
        <v>3</v>
      </c>
      <c r="C8" s="164">
        <v>750</v>
      </c>
      <c r="D8" s="165">
        <v>90</v>
      </c>
      <c r="E8" s="165">
        <v>91</v>
      </c>
      <c r="F8" s="165">
        <v>92</v>
      </c>
      <c r="G8" s="165">
        <v>93</v>
      </c>
      <c r="H8" s="165">
        <v>94</v>
      </c>
      <c r="I8" s="165">
        <v>95</v>
      </c>
      <c r="K8" s="165">
        <v>117</v>
      </c>
      <c r="L8" s="165">
        <v>118</v>
      </c>
      <c r="M8" s="165">
        <v>119</v>
      </c>
      <c r="N8" s="165">
        <v>120</v>
      </c>
      <c r="O8" s="165">
        <v>122</v>
      </c>
      <c r="P8" s="165">
        <v>123</v>
      </c>
      <c r="Q8" s="171">
        <f t="shared" si="0"/>
        <v>20</v>
      </c>
      <c r="R8" s="198">
        <v>726</v>
      </c>
      <c r="S8" s="199" t="s">
        <v>3</v>
      </c>
      <c r="T8" s="200">
        <v>750</v>
      </c>
      <c r="U8" s="197">
        <v>50</v>
      </c>
      <c r="V8" s="197">
        <v>71</v>
      </c>
      <c r="W8" s="197">
        <v>80</v>
      </c>
      <c r="X8" s="197">
        <v>88</v>
      </c>
      <c r="Y8" s="197">
        <v>94</v>
      </c>
      <c r="Z8" s="197">
        <v>99</v>
      </c>
    </row>
    <row r="9" spans="1:26" ht="15" x14ac:dyDescent="0.25">
      <c r="A9" s="163">
        <v>751</v>
      </c>
      <c r="B9" s="162" t="s">
        <v>3</v>
      </c>
      <c r="C9" s="164">
        <v>775</v>
      </c>
      <c r="D9" s="166">
        <v>113</v>
      </c>
      <c r="E9" s="166">
        <v>114</v>
      </c>
      <c r="F9" s="166">
        <v>115</v>
      </c>
      <c r="G9" s="166">
        <v>116</v>
      </c>
      <c r="H9" s="166">
        <v>118</v>
      </c>
      <c r="I9" s="166">
        <v>119</v>
      </c>
      <c r="K9" s="167">
        <v>141</v>
      </c>
      <c r="L9" s="166">
        <v>148</v>
      </c>
      <c r="M9" s="166">
        <v>149</v>
      </c>
      <c r="N9" s="166">
        <v>151</v>
      </c>
      <c r="O9" s="166">
        <v>153</v>
      </c>
      <c r="P9" s="166">
        <v>155</v>
      </c>
      <c r="Q9" s="171">
        <f t="shared" si="0"/>
        <v>27</v>
      </c>
      <c r="R9" s="198">
        <v>751</v>
      </c>
      <c r="S9" s="199" t="s">
        <v>3</v>
      </c>
      <c r="T9" s="200">
        <v>775</v>
      </c>
      <c r="U9" s="197">
        <v>50</v>
      </c>
      <c r="V9" s="11">
        <v>71</v>
      </c>
      <c r="W9" s="197">
        <v>80</v>
      </c>
      <c r="X9" s="11">
        <v>88</v>
      </c>
      <c r="Y9" s="135">
        <v>94</v>
      </c>
      <c r="Z9" s="11">
        <v>99</v>
      </c>
    </row>
    <row r="10" spans="1:26" ht="15" x14ac:dyDescent="0.25">
      <c r="A10" s="163">
        <v>776</v>
      </c>
      <c r="B10" s="162" t="s">
        <v>3</v>
      </c>
      <c r="C10" s="164">
        <v>800</v>
      </c>
      <c r="D10" s="168">
        <v>117</v>
      </c>
      <c r="E10" s="165">
        <v>137</v>
      </c>
      <c r="F10" s="165">
        <v>138</v>
      </c>
      <c r="G10" s="165">
        <v>140</v>
      </c>
      <c r="H10" s="165">
        <v>141</v>
      </c>
      <c r="I10" s="165">
        <v>143</v>
      </c>
      <c r="K10" s="165"/>
      <c r="L10" s="165">
        <v>178</v>
      </c>
      <c r="M10" s="165">
        <v>179</v>
      </c>
      <c r="N10" s="165">
        <v>182</v>
      </c>
      <c r="O10" s="165">
        <v>183</v>
      </c>
      <c r="P10" s="165">
        <v>186</v>
      </c>
      <c r="Q10" s="171">
        <f t="shared" si="0"/>
        <v>28</v>
      </c>
      <c r="R10" s="198">
        <v>776</v>
      </c>
      <c r="S10" s="199" t="s">
        <v>3</v>
      </c>
      <c r="T10" s="200">
        <v>800</v>
      </c>
      <c r="U10" s="197">
        <v>50</v>
      </c>
      <c r="V10" s="197">
        <v>71</v>
      </c>
      <c r="W10" s="197">
        <v>80</v>
      </c>
      <c r="X10" s="197">
        <v>88</v>
      </c>
      <c r="Y10" s="197">
        <v>94</v>
      </c>
      <c r="Z10" s="197">
        <v>99</v>
      </c>
    </row>
    <row r="11" spans="1:26" ht="15" x14ac:dyDescent="0.25">
      <c r="A11" s="163">
        <v>801</v>
      </c>
      <c r="B11" s="162" t="s">
        <v>3</v>
      </c>
      <c r="C11" s="164">
        <v>825</v>
      </c>
      <c r="D11" s="19"/>
      <c r="E11" s="166">
        <v>159</v>
      </c>
      <c r="F11" s="166">
        <v>161</v>
      </c>
      <c r="G11" s="166">
        <v>163</v>
      </c>
      <c r="H11" s="166">
        <v>165</v>
      </c>
      <c r="I11" s="166">
        <v>166</v>
      </c>
      <c r="K11" s="166"/>
      <c r="L11" s="166">
        <v>207</v>
      </c>
      <c r="M11" s="166">
        <v>209</v>
      </c>
      <c r="N11" s="166">
        <v>212</v>
      </c>
      <c r="O11" s="166">
        <v>214</v>
      </c>
      <c r="P11" s="166">
        <v>216</v>
      </c>
      <c r="Q11" s="171"/>
      <c r="R11" s="198">
        <v>801</v>
      </c>
      <c r="S11" s="199" t="s">
        <v>3</v>
      </c>
      <c r="T11" s="200">
        <v>825</v>
      </c>
      <c r="U11" s="197">
        <v>50</v>
      </c>
      <c r="V11" s="11">
        <v>71</v>
      </c>
      <c r="W11" s="197">
        <v>80</v>
      </c>
      <c r="X11" s="11">
        <v>88</v>
      </c>
      <c r="Y11" s="135">
        <v>94</v>
      </c>
      <c r="Z11" s="11">
        <v>99</v>
      </c>
    </row>
    <row r="12" spans="1:26" ht="15" x14ac:dyDescent="0.25">
      <c r="A12" s="163">
        <v>826</v>
      </c>
      <c r="B12" s="162" t="s">
        <v>3</v>
      </c>
      <c r="C12" s="164">
        <v>850</v>
      </c>
      <c r="D12" s="19"/>
      <c r="E12" s="165">
        <v>182</v>
      </c>
      <c r="F12" s="165">
        <v>184</v>
      </c>
      <c r="G12" s="165">
        <v>186</v>
      </c>
      <c r="H12" s="165">
        <v>188</v>
      </c>
      <c r="I12" s="165">
        <v>190</v>
      </c>
      <c r="K12" s="165"/>
      <c r="L12" s="165">
        <v>236</v>
      </c>
      <c r="M12" s="165">
        <v>239</v>
      </c>
      <c r="N12" s="165">
        <v>242</v>
      </c>
      <c r="O12" s="165">
        <v>244</v>
      </c>
      <c r="P12" s="165">
        <v>247</v>
      </c>
      <c r="Q12" s="171"/>
      <c r="R12" s="198">
        <v>826</v>
      </c>
      <c r="S12" s="199" t="s">
        <v>3</v>
      </c>
      <c r="T12" s="200">
        <v>850</v>
      </c>
      <c r="U12" s="197">
        <v>50</v>
      </c>
      <c r="V12" s="197">
        <v>71</v>
      </c>
      <c r="W12" s="197">
        <v>80</v>
      </c>
      <c r="X12" s="197">
        <v>88</v>
      </c>
      <c r="Y12" s="197">
        <v>94</v>
      </c>
      <c r="Z12" s="197">
        <v>99</v>
      </c>
    </row>
    <row r="13" spans="1:26" ht="15" x14ac:dyDescent="0.25">
      <c r="A13" s="163">
        <v>851</v>
      </c>
      <c r="B13" s="162" t="s">
        <v>3</v>
      </c>
      <c r="C13" s="164">
        <v>875</v>
      </c>
      <c r="D13" s="19"/>
      <c r="E13" s="166">
        <v>205</v>
      </c>
      <c r="F13" s="166">
        <v>207</v>
      </c>
      <c r="G13" s="166">
        <v>209</v>
      </c>
      <c r="H13" s="166">
        <v>212</v>
      </c>
      <c r="I13" s="166">
        <v>214</v>
      </c>
      <c r="K13" s="166"/>
      <c r="L13" s="166">
        <v>266</v>
      </c>
      <c r="M13" s="166">
        <v>269</v>
      </c>
      <c r="N13" s="166">
        <v>272</v>
      </c>
      <c r="O13" s="166">
        <v>275</v>
      </c>
      <c r="P13" s="166">
        <v>278</v>
      </c>
      <c r="Q13" s="171"/>
      <c r="R13" s="198">
        <v>851</v>
      </c>
      <c r="S13" s="199" t="s">
        <v>3</v>
      </c>
      <c r="T13" s="200">
        <v>875</v>
      </c>
      <c r="U13" s="197">
        <v>50</v>
      </c>
      <c r="V13" s="11">
        <v>71</v>
      </c>
      <c r="W13" s="197">
        <v>80</v>
      </c>
      <c r="X13" s="11">
        <v>88</v>
      </c>
      <c r="Y13" s="135">
        <v>94</v>
      </c>
      <c r="Z13" s="11">
        <v>99</v>
      </c>
    </row>
    <row r="14" spans="1:26" ht="15" x14ac:dyDescent="0.25">
      <c r="A14" s="163">
        <v>876</v>
      </c>
      <c r="B14" s="162" t="s">
        <v>3</v>
      </c>
      <c r="C14" s="164">
        <v>900</v>
      </c>
      <c r="D14" s="19"/>
      <c r="E14" s="165">
        <v>228</v>
      </c>
      <c r="F14" s="165">
        <v>230</v>
      </c>
      <c r="G14" s="165">
        <v>233</v>
      </c>
      <c r="H14" s="165">
        <v>235</v>
      </c>
      <c r="I14" s="165">
        <v>238</v>
      </c>
      <c r="K14" s="165"/>
      <c r="L14" s="168">
        <v>285</v>
      </c>
      <c r="M14" s="165">
        <v>299</v>
      </c>
      <c r="N14" s="165">
        <v>303</v>
      </c>
      <c r="O14" s="165">
        <v>305</v>
      </c>
      <c r="P14" s="165">
        <v>309</v>
      </c>
      <c r="Q14" s="171"/>
      <c r="R14" s="198">
        <v>876</v>
      </c>
      <c r="S14" s="199" t="s">
        <v>3</v>
      </c>
      <c r="T14" s="200">
        <v>900</v>
      </c>
      <c r="U14" s="197">
        <v>50</v>
      </c>
      <c r="V14" s="197">
        <v>71</v>
      </c>
      <c r="W14" s="197">
        <v>80</v>
      </c>
      <c r="X14" s="197">
        <v>88</v>
      </c>
      <c r="Y14" s="197">
        <v>94</v>
      </c>
      <c r="Z14" s="197">
        <v>99</v>
      </c>
    </row>
    <row r="15" spans="1:26" ht="15" x14ac:dyDescent="0.25">
      <c r="A15" s="163">
        <v>901</v>
      </c>
      <c r="B15" s="162" t="s">
        <v>3</v>
      </c>
      <c r="C15" s="164">
        <v>925</v>
      </c>
      <c r="D15" s="19"/>
      <c r="E15" s="166">
        <v>250</v>
      </c>
      <c r="F15" s="166">
        <v>253</v>
      </c>
      <c r="G15" s="166">
        <v>256</v>
      </c>
      <c r="H15" s="166">
        <v>259</v>
      </c>
      <c r="I15" s="166">
        <v>261</v>
      </c>
      <c r="K15" s="166"/>
      <c r="L15" s="166"/>
      <c r="M15" s="166">
        <v>329</v>
      </c>
      <c r="N15" s="166">
        <v>333</v>
      </c>
      <c r="O15" s="166">
        <v>337</v>
      </c>
      <c r="P15" s="166">
        <v>339</v>
      </c>
      <c r="Q15" s="171"/>
      <c r="R15" s="198">
        <v>901</v>
      </c>
      <c r="S15" s="199" t="s">
        <v>3</v>
      </c>
      <c r="T15" s="200">
        <v>925</v>
      </c>
      <c r="U15" s="197">
        <v>50</v>
      </c>
      <c r="V15" s="11">
        <v>71</v>
      </c>
      <c r="W15" s="197">
        <v>80</v>
      </c>
      <c r="X15" s="11">
        <v>88</v>
      </c>
      <c r="Y15" s="135">
        <v>94</v>
      </c>
      <c r="Z15" s="11">
        <v>99</v>
      </c>
    </row>
    <row r="16" spans="1:26" ht="15" x14ac:dyDescent="0.25">
      <c r="A16" s="163">
        <v>926</v>
      </c>
      <c r="B16" s="162" t="s">
        <v>3</v>
      </c>
      <c r="C16" s="164">
        <v>950</v>
      </c>
      <c r="D16" s="19"/>
      <c r="E16" s="168">
        <v>258</v>
      </c>
      <c r="F16" s="165">
        <v>276</v>
      </c>
      <c r="G16" s="165">
        <v>279</v>
      </c>
      <c r="H16" s="165">
        <v>282</v>
      </c>
      <c r="I16" s="165">
        <v>285</v>
      </c>
      <c r="K16" s="165"/>
      <c r="L16" s="165"/>
      <c r="M16" s="168">
        <v>348</v>
      </c>
      <c r="N16" s="165">
        <v>363</v>
      </c>
      <c r="O16" s="165">
        <v>366</v>
      </c>
      <c r="P16" s="165">
        <v>370</v>
      </c>
      <c r="Q16" s="171"/>
      <c r="R16" s="198">
        <v>926</v>
      </c>
      <c r="S16" s="199" t="s">
        <v>3</v>
      </c>
      <c r="T16" s="200">
        <v>950</v>
      </c>
      <c r="U16" s="197">
        <v>50</v>
      </c>
      <c r="V16" s="197">
        <v>71</v>
      </c>
      <c r="W16" s="197">
        <v>80</v>
      </c>
      <c r="X16" s="197">
        <v>88</v>
      </c>
      <c r="Y16" s="197">
        <v>94</v>
      </c>
      <c r="Z16" s="197">
        <v>99</v>
      </c>
    </row>
    <row r="17" spans="1:26" ht="15" x14ac:dyDescent="0.25">
      <c r="A17" s="163">
        <v>951</v>
      </c>
      <c r="B17" s="162" t="s">
        <v>3</v>
      </c>
      <c r="C17" s="164">
        <v>975</v>
      </c>
      <c r="D17" s="19"/>
      <c r="E17" s="19"/>
      <c r="F17" s="166">
        <v>299</v>
      </c>
      <c r="G17" s="166">
        <v>302</v>
      </c>
      <c r="H17" s="166">
        <v>306</v>
      </c>
      <c r="I17" s="166">
        <v>309</v>
      </c>
      <c r="K17" s="166"/>
      <c r="L17" s="166"/>
      <c r="M17" s="166"/>
      <c r="N17" s="166">
        <v>393</v>
      </c>
      <c r="O17" s="166">
        <v>398</v>
      </c>
      <c r="P17" s="166">
        <v>402</v>
      </c>
      <c r="Q17" s="171"/>
      <c r="R17" s="155">
        <v>951</v>
      </c>
      <c r="S17" s="195" t="s">
        <v>3</v>
      </c>
      <c r="T17" s="196">
        <v>975</v>
      </c>
      <c r="U17" s="197">
        <v>50</v>
      </c>
      <c r="V17" s="11">
        <v>71</v>
      </c>
      <c r="W17" s="197">
        <v>80</v>
      </c>
      <c r="X17" s="11">
        <v>88</v>
      </c>
      <c r="Y17" s="135">
        <v>94</v>
      </c>
      <c r="Z17" s="11">
        <v>99</v>
      </c>
    </row>
    <row r="18" spans="1:26" ht="15" x14ac:dyDescent="0.25">
      <c r="A18" s="163">
        <v>976</v>
      </c>
      <c r="B18" s="162" t="s">
        <v>3</v>
      </c>
      <c r="C18" s="164">
        <v>1000</v>
      </c>
      <c r="D18" s="19"/>
      <c r="E18" s="19"/>
      <c r="F18" s="168">
        <v>315</v>
      </c>
      <c r="G18" s="165">
        <v>326</v>
      </c>
      <c r="H18" s="165">
        <v>329</v>
      </c>
      <c r="I18" s="165">
        <v>333</v>
      </c>
      <c r="K18" s="165"/>
      <c r="L18" s="165"/>
      <c r="M18" s="165"/>
      <c r="N18" s="168">
        <v>405</v>
      </c>
      <c r="O18" s="165">
        <v>428</v>
      </c>
      <c r="P18" s="165">
        <v>433</v>
      </c>
      <c r="Q18" s="171"/>
      <c r="R18" s="155">
        <v>976</v>
      </c>
      <c r="S18" s="195" t="s">
        <v>3</v>
      </c>
      <c r="T18" s="196">
        <v>1000</v>
      </c>
      <c r="U18" s="197">
        <v>50</v>
      </c>
      <c r="V18" s="197">
        <v>71</v>
      </c>
      <c r="W18" s="197">
        <v>80</v>
      </c>
      <c r="X18" s="197">
        <v>88</v>
      </c>
      <c r="Y18" s="197">
        <v>94</v>
      </c>
      <c r="Z18" s="197">
        <v>99</v>
      </c>
    </row>
    <row r="19" spans="1:26" ht="15" x14ac:dyDescent="0.25">
      <c r="A19" s="163">
        <v>1001</v>
      </c>
      <c r="B19" s="162" t="s">
        <v>4</v>
      </c>
      <c r="C19" s="164">
        <v>1050</v>
      </c>
      <c r="D19" s="19"/>
      <c r="E19" s="19"/>
      <c r="F19" s="19"/>
      <c r="G19" s="166">
        <v>372</v>
      </c>
      <c r="H19" s="166">
        <v>376</v>
      </c>
      <c r="I19" s="166">
        <v>380</v>
      </c>
      <c r="K19" s="169"/>
      <c r="L19" s="169"/>
      <c r="M19" s="169"/>
      <c r="N19" s="169"/>
      <c r="O19" s="186">
        <v>459</v>
      </c>
      <c r="P19" s="170">
        <v>494</v>
      </c>
      <c r="Q19" s="171"/>
      <c r="R19" s="155">
        <v>1001</v>
      </c>
      <c r="S19" s="195" t="s">
        <v>4</v>
      </c>
      <c r="T19" s="196">
        <v>1050</v>
      </c>
      <c r="U19" s="197">
        <v>50</v>
      </c>
      <c r="V19" s="11">
        <v>71</v>
      </c>
      <c r="W19" s="197">
        <v>80</v>
      </c>
      <c r="X19" s="11">
        <v>88</v>
      </c>
      <c r="Y19" s="135">
        <v>94</v>
      </c>
      <c r="Z19" s="11">
        <v>99</v>
      </c>
    </row>
    <row r="20" spans="1:26" ht="15" x14ac:dyDescent="0.25">
      <c r="A20" s="163">
        <v>1051</v>
      </c>
      <c r="B20" s="162" t="s">
        <v>4</v>
      </c>
      <c r="C20" s="164">
        <v>1100</v>
      </c>
      <c r="D20" s="19"/>
      <c r="E20" s="19"/>
      <c r="F20" s="19"/>
      <c r="G20" s="168">
        <v>413</v>
      </c>
      <c r="H20" s="168">
        <v>417</v>
      </c>
      <c r="I20" s="168">
        <v>421</v>
      </c>
      <c r="K20" s="19"/>
      <c r="L20" s="19"/>
      <c r="M20" s="19"/>
      <c r="N20" s="19"/>
      <c r="O20" s="19"/>
      <c r="P20" s="187">
        <v>520</v>
      </c>
      <c r="Q20" s="171"/>
      <c r="R20" s="155">
        <v>1051</v>
      </c>
      <c r="S20" s="195" t="s">
        <v>4</v>
      </c>
      <c r="T20" s="196">
        <v>1100</v>
      </c>
      <c r="U20" s="197">
        <v>50</v>
      </c>
      <c r="V20" s="197">
        <v>71</v>
      </c>
      <c r="W20" s="197">
        <v>80</v>
      </c>
      <c r="X20" s="197">
        <v>88</v>
      </c>
      <c r="Y20" s="197">
        <v>94</v>
      </c>
      <c r="Z20" s="197">
        <v>99</v>
      </c>
    </row>
    <row r="21" spans="1:26" ht="15" x14ac:dyDescent="0.25">
      <c r="Q21" s="136"/>
      <c r="R21" s="155">
        <v>1101</v>
      </c>
      <c r="S21" s="195" t="s">
        <v>4</v>
      </c>
      <c r="T21" s="196">
        <v>1260</v>
      </c>
      <c r="U21" s="197">
        <v>50</v>
      </c>
      <c r="V21" s="11">
        <v>71</v>
      </c>
      <c r="W21" s="197">
        <v>80</v>
      </c>
      <c r="X21" s="11">
        <v>88</v>
      </c>
      <c r="Y21" s="135">
        <v>94</v>
      </c>
      <c r="Z21" s="11">
        <v>99</v>
      </c>
    </row>
    <row r="22" spans="1:26" ht="15" x14ac:dyDescent="0.25">
      <c r="Q22" s="136"/>
      <c r="R22" s="201">
        <v>1261</v>
      </c>
      <c r="S22" s="202" t="s">
        <v>3</v>
      </c>
      <c r="T22" s="203">
        <v>1270</v>
      </c>
      <c r="U22" s="204">
        <v>53.75</v>
      </c>
      <c r="V22" s="204">
        <v>76.325000000000003</v>
      </c>
      <c r="W22" s="204">
        <v>86</v>
      </c>
      <c r="X22" s="204">
        <v>94.0625</v>
      </c>
      <c r="Y22" s="204">
        <v>101.05</v>
      </c>
      <c r="Z22" s="204">
        <v>106.425</v>
      </c>
    </row>
    <row r="23" spans="1:26" ht="15" x14ac:dyDescent="0.25">
      <c r="Q23" s="136"/>
      <c r="R23" s="201">
        <v>1271</v>
      </c>
      <c r="S23" s="202" t="s">
        <v>3</v>
      </c>
      <c r="T23" s="203">
        <v>1280</v>
      </c>
      <c r="U23" s="204">
        <v>57.78125</v>
      </c>
      <c r="V23" s="204">
        <v>82.049374999999998</v>
      </c>
      <c r="W23" s="204">
        <v>92.449999999999989</v>
      </c>
      <c r="X23" s="204">
        <v>101.1171875</v>
      </c>
      <c r="Y23" s="204">
        <v>108.62875</v>
      </c>
      <c r="Z23" s="204">
        <v>114.406875</v>
      </c>
    </row>
    <row r="24" spans="1:26" ht="15" x14ac:dyDescent="0.25">
      <c r="Q24" s="136"/>
      <c r="R24" s="201">
        <v>1281</v>
      </c>
      <c r="S24" s="202" t="s">
        <v>3</v>
      </c>
      <c r="T24" s="203">
        <v>1290</v>
      </c>
      <c r="U24" s="204">
        <v>62.114843749999999</v>
      </c>
      <c r="V24" s="204">
        <v>88.20307812499999</v>
      </c>
      <c r="W24" s="204">
        <v>99.383749999999992</v>
      </c>
      <c r="X24" s="204">
        <v>108.70097656249999</v>
      </c>
      <c r="Y24" s="204">
        <v>116.77590624999999</v>
      </c>
      <c r="Z24" s="204">
        <v>122.98739062499999</v>
      </c>
    </row>
    <row r="25" spans="1:26" ht="15" x14ac:dyDescent="0.25">
      <c r="Q25" s="136"/>
      <c r="R25" s="201">
        <v>1291</v>
      </c>
      <c r="S25" s="202" t="s">
        <v>3</v>
      </c>
      <c r="T25" s="203">
        <v>1300</v>
      </c>
      <c r="U25" s="204">
        <v>66.773457031250004</v>
      </c>
      <c r="V25" s="204">
        <v>94.818308984375008</v>
      </c>
      <c r="W25" s="204">
        <v>106.83753125000001</v>
      </c>
      <c r="X25" s="204">
        <v>116.8535498046875</v>
      </c>
      <c r="Y25" s="204">
        <v>125.53409921875001</v>
      </c>
      <c r="Z25" s="204">
        <v>132.211444921875</v>
      </c>
    </row>
    <row r="26" spans="1:26" ht="15" x14ac:dyDescent="0.25">
      <c r="Q26" s="136"/>
      <c r="R26" s="201">
        <v>1301</v>
      </c>
      <c r="S26" s="202" t="s">
        <v>3</v>
      </c>
      <c r="T26" s="203">
        <v>1310</v>
      </c>
      <c r="U26" s="204">
        <v>71.78146630859375</v>
      </c>
      <c r="V26" s="204">
        <v>101.92968215820312</v>
      </c>
      <c r="W26" s="204">
        <v>114.85034609375001</v>
      </c>
      <c r="X26" s="204">
        <v>125.61756604003907</v>
      </c>
      <c r="Y26" s="204">
        <v>134.94915666015623</v>
      </c>
      <c r="Z26" s="204">
        <v>142.12730329101561</v>
      </c>
    </row>
    <row r="27" spans="1:26" ht="15" x14ac:dyDescent="0.25">
      <c r="Q27" s="136"/>
      <c r="R27" s="201">
        <v>1311</v>
      </c>
      <c r="S27" s="202" t="s">
        <v>3</v>
      </c>
      <c r="T27" s="203">
        <v>1320</v>
      </c>
      <c r="U27" s="204">
        <v>77.16507628173828</v>
      </c>
      <c r="V27" s="204">
        <v>109.57440832006836</v>
      </c>
      <c r="W27" s="204">
        <v>123.46412205078124</v>
      </c>
      <c r="X27" s="204">
        <v>135.03888349304199</v>
      </c>
      <c r="Y27" s="204">
        <v>145.07034340966797</v>
      </c>
      <c r="Z27" s="204">
        <v>152.78685103784181</v>
      </c>
    </row>
    <row r="28" spans="1:26" ht="15" x14ac:dyDescent="0.25">
      <c r="Q28" s="136"/>
      <c r="R28" s="201">
        <v>1321</v>
      </c>
      <c r="S28" s="202" t="s">
        <v>3</v>
      </c>
      <c r="T28" s="203">
        <v>1330</v>
      </c>
      <c r="U28" s="204">
        <v>82.952457002868655</v>
      </c>
      <c r="V28" s="204">
        <v>117.79248894407348</v>
      </c>
      <c r="W28" s="204">
        <v>132.72393120458986</v>
      </c>
      <c r="X28" s="204">
        <v>145.16679975502015</v>
      </c>
      <c r="Y28" s="204">
        <v>155.95061916539308</v>
      </c>
      <c r="Z28" s="204">
        <v>164.24586486567995</v>
      </c>
    </row>
    <row r="29" spans="1:26" ht="15" x14ac:dyDescent="0.25">
      <c r="Q29" s="136"/>
      <c r="R29" s="201">
        <v>1331</v>
      </c>
      <c r="S29" s="202" t="s">
        <v>3</v>
      </c>
      <c r="T29" s="203">
        <v>1340</v>
      </c>
      <c r="U29" s="204">
        <v>89.173891278083801</v>
      </c>
      <c r="V29" s="204">
        <v>126.62692561487899</v>
      </c>
      <c r="W29" s="204">
        <v>142.67822604493409</v>
      </c>
      <c r="X29" s="204">
        <v>156.05430973664664</v>
      </c>
      <c r="Y29" s="204">
        <v>167.64691560279755</v>
      </c>
      <c r="Z29" s="204">
        <v>176.56430473060593</v>
      </c>
    </row>
    <row r="30" spans="1:26" ht="15" x14ac:dyDescent="0.25">
      <c r="Q30" s="136"/>
      <c r="R30" s="201">
        <v>1341</v>
      </c>
      <c r="S30" s="202" t="s">
        <v>3</v>
      </c>
      <c r="T30" s="203">
        <v>1350</v>
      </c>
      <c r="U30" s="204">
        <v>95.861933123940091</v>
      </c>
      <c r="V30" s="204">
        <v>136.12394503599492</v>
      </c>
      <c r="W30" s="204">
        <v>153.37909299830415</v>
      </c>
      <c r="X30" s="204">
        <v>167.75838296689517</v>
      </c>
      <c r="Y30" s="204">
        <v>180.22043427300736</v>
      </c>
      <c r="Z30" s="204">
        <v>189.80662758540137</v>
      </c>
    </row>
    <row r="31" spans="1:26" ht="15" x14ac:dyDescent="0.25">
      <c r="Q31" s="136"/>
      <c r="R31" s="201">
        <v>1351</v>
      </c>
      <c r="S31" s="202" t="s">
        <v>3</v>
      </c>
      <c r="T31" s="203">
        <v>1360</v>
      </c>
      <c r="U31" s="204">
        <v>103.0515781082356</v>
      </c>
      <c r="V31" s="204">
        <v>146.33324091369457</v>
      </c>
      <c r="W31" s="204">
        <v>164.88252497317697</v>
      </c>
      <c r="X31" s="204">
        <v>180.3402616894123</v>
      </c>
      <c r="Y31" s="204">
        <v>193.73696684348295</v>
      </c>
      <c r="Z31" s="204">
        <v>204.04212465430649</v>
      </c>
    </row>
    <row r="32" spans="1:26" ht="15" x14ac:dyDescent="0.25">
      <c r="Q32" s="136"/>
      <c r="R32" s="201">
        <v>1361</v>
      </c>
      <c r="S32" s="202" t="s">
        <v>3</v>
      </c>
      <c r="T32" s="203">
        <v>1370</v>
      </c>
      <c r="U32" s="204">
        <v>108.20415701364739</v>
      </c>
      <c r="V32" s="204">
        <v>153.64990295937929</v>
      </c>
      <c r="W32" s="204">
        <v>173.1266512218358</v>
      </c>
      <c r="X32" s="204">
        <v>189.35727477388292</v>
      </c>
      <c r="Y32" s="204">
        <v>203.42381518565708</v>
      </c>
      <c r="Z32" s="204">
        <v>214.24423088702184</v>
      </c>
    </row>
    <row r="33" spans="17:26" x14ac:dyDescent="0.3">
      <c r="Q33" s="136"/>
      <c r="R33" s="201">
        <v>1371</v>
      </c>
      <c r="S33" s="202" t="s">
        <v>3</v>
      </c>
      <c r="T33" s="203">
        <v>1380</v>
      </c>
      <c r="U33" s="204">
        <v>113.61436486432976</v>
      </c>
      <c r="V33" s="204">
        <v>161.33239810734824</v>
      </c>
      <c r="W33" s="204">
        <v>181.7829837829276</v>
      </c>
      <c r="X33" s="204">
        <v>198.82513851257707</v>
      </c>
      <c r="Y33" s="204">
        <v>213.59500594493994</v>
      </c>
      <c r="Z33" s="204">
        <v>224.95644243137292</v>
      </c>
    </row>
    <row r="34" spans="17:26" x14ac:dyDescent="0.3">
      <c r="Q34" s="136"/>
      <c r="R34" s="201">
        <v>1381</v>
      </c>
      <c r="S34" s="202" t="s">
        <v>3</v>
      </c>
      <c r="T34" s="203">
        <v>1390</v>
      </c>
      <c r="U34" s="204">
        <v>119.29508310754625</v>
      </c>
      <c r="V34" s="204">
        <v>169.39901801271566</v>
      </c>
      <c r="W34" s="204">
        <v>190.87213297207398</v>
      </c>
      <c r="X34" s="204">
        <v>208.76639543820593</v>
      </c>
      <c r="Y34" s="204">
        <v>224.27475624218692</v>
      </c>
      <c r="Z34" s="204">
        <v>236.20426455294157</v>
      </c>
    </row>
    <row r="35" spans="17:26" x14ac:dyDescent="0.3">
      <c r="Q35" s="136"/>
      <c r="R35" s="201">
        <v>1391</v>
      </c>
      <c r="S35" s="202" t="s">
        <v>4</v>
      </c>
      <c r="T35" s="203">
        <v>1400</v>
      </c>
      <c r="U35" s="204">
        <v>125.25983726292355</v>
      </c>
      <c r="V35" s="204">
        <v>177.86896891335144</v>
      </c>
      <c r="W35" s="204">
        <v>200.4157396206777</v>
      </c>
      <c r="X35" s="204">
        <v>219.20471521011621</v>
      </c>
      <c r="Y35" s="204">
        <v>235.48849405429627</v>
      </c>
      <c r="Z35" s="204">
        <v>248.01447778058863</v>
      </c>
    </row>
    <row r="36" spans="17:26" x14ac:dyDescent="0.3">
      <c r="Q36" s="136"/>
      <c r="R36" s="201">
        <v>1401</v>
      </c>
      <c r="S36" s="202" t="s">
        <v>4</v>
      </c>
      <c r="T36" s="203">
        <v>1410</v>
      </c>
      <c r="U36" s="204">
        <v>131.52282912606972</v>
      </c>
      <c r="V36" s="204">
        <v>186.762417359019</v>
      </c>
      <c r="W36" s="204">
        <v>210.43652660171153</v>
      </c>
      <c r="X36" s="204">
        <v>230.16495097062202</v>
      </c>
      <c r="Y36" s="204">
        <v>247.26291875701108</v>
      </c>
      <c r="Z36" s="204">
        <v>260.41520166961806</v>
      </c>
    </row>
    <row r="37" spans="17:26" x14ac:dyDescent="0.3">
      <c r="Q37" s="136"/>
      <c r="R37" s="201">
        <v>1411</v>
      </c>
      <c r="S37" s="202" t="s">
        <v>4</v>
      </c>
      <c r="T37" s="203">
        <v>1420</v>
      </c>
      <c r="U37" s="204">
        <v>138.0989705823732</v>
      </c>
      <c r="V37" s="204">
        <v>196.10053822696995</v>
      </c>
      <c r="W37" s="204">
        <v>220.95835293179709</v>
      </c>
      <c r="X37" s="204">
        <v>241.67319851915309</v>
      </c>
      <c r="Y37" s="204">
        <v>259.62606469486161</v>
      </c>
      <c r="Z37" s="204">
        <v>273.43596175309892</v>
      </c>
    </row>
    <row r="38" spans="17:26" x14ac:dyDescent="0.3">
      <c r="Q38" s="136"/>
      <c r="R38" s="201">
        <v>1421</v>
      </c>
      <c r="S38" s="202" t="s">
        <v>4</v>
      </c>
      <c r="T38" s="203">
        <v>1430</v>
      </c>
      <c r="U38" s="204">
        <v>145.00391911149185</v>
      </c>
      <c r="V38" s="204">
        <v>205.90556513831842</v>
      </c>
      <c r="W38" s="204">
        <v>232.00627057838696</v>
      </c>
      <c r="X38" s="204">
        <v>253.75685844511074</v>
      </c>
      <c r="Y38" s="204">
        <v>272.60736792960472</v>
      </c>
      <c r="Z38" s="204">
        <v>287.10775984075383</v>
      </c>
    </row>
    <row r="39" spans="17:26" x14ac:dyDescent="0.3">
      <c r="Q39" s="136"/>
      <c r="R39" s="201">
        <v>1431</v>
      </c>
      <c r="S39" s="202" t="s">
        <v>4</v>
      </c>
      <c r="T39" s="203">
        <v>1440</v>
      </c>
      <c r="U39" s="204">
        <v>152.25411506706644</v>
      </c>
      <c r="V39" s="204">
        <v>216.20084339523433</v>
      </c>
      <c r="W39" s="204">
        <v>243.60658410730628</v>
      </c>
      <c r="X39" s="204">
        <v>266.44470136736629</v>
      </c>
      <c r="Y39" s="204">
        <v>286.23773632608493</v>
      </c>
      <c r="Z39" s="204">
        <v>301.46314783279155</v>
      </c>
    </row>
    <row r="40" spans="17:26" x14ac:dyDescent="0.3">
      <c r="Q40" s="136"/>
      <c r="R40" s="201">
        <v>1441</v>
      </c>
      <c r="S40" s="202" t="s">
        <v>4</v>
      </c>
      <c r="T40" s="203">
        <v>1450</v>
      </c>
      <c r="U40" s="204">
        <v>159.86682082041975</v>
      </c>
      <c r="V40" s="204">
        <v>227.01088556499604</v>
      </c>
      <c r="W40" s="204">
        <v>255.78691331267157</v>
      </c>
      <c r="X40" s="204">
        <v>279.76693643573458</v>
      </c>
      <c r="Y40" s="204">
        <v>300.54962314238912</v>
      </c>
      <c r="Z40" s="204">
        <v>316.53630522443109</v>
      </c>
    </row>
    <row r="41" spans="17:26" x14ac:dyDescent="0.3">
      <c r="Q41" s="136"/>
      <c r="R41" s="201">
        <v>1451</v>
      </c>
      <c r="S41" s="202" t="s">
        <v>4</v>
      </c>
      <c r="T41" s="203">
        <v>1460</v>
      </c>
      <c r="U41" s="204">
        <v>167.86016186144073</v>
      </c>
      <c r="V41" s="204">
        <v>238.36142984324584</v>
      </c>
      <c r="W41" s="204">
        <v>268.57625897830519</v>
      </c>
      <c r="X41" s="204">
        <v>293.75528325752128</v>
      </c>
      <c r="Y41" s="204">
        <v>315.57710429950856</v>
      </c>
      <c r="Z41" s="204">
        <v>332.36312048565264</v>
      </c>
    </row>
    <row r="42" spans="17:26" x14ac:dyDescent="0.3">
      <c r="Q42" s="136"/>
      <c r="R42" s="201">
        <v>1461</v>
      </c>
      <c r="S42" s="202" t="s">
        <v>4</v>
      </c>
      <c r="T42" s="203">
        <v>1470</v>
      </c>
      <c r="U42" s="204">
        <v>176.25316995451277</v>
      </c>
      <c r="V42" s="204">
        <v>250.27950133540813</v>
      </c>
      <c r="W42" s="204">
        <v>282.00507192722046</v>
      </c>
      <c r="X42" s="204">
        <v>308.44304742039736</v>
      </c>
      <c r="Y42" s="204">
        <v>331.35595951448397</v>
      </c>
      <c r="Z42" s="204">
        <v>348.98127650993524</v>
      </c>
    </row>
    <row r="43" spans="17:26" x14ac:dyDescent="0.3">
      <c r="Q43" s="136"/>
      <c r="R43" s="201">
        <v>1471</v>
      </c>
      <c r="S43" s="202" t="s">
        <v>4</v>
      </c>
      <c r="T43" s="203">
        <v>1480</v>
      </c>
      <c r="U43" s="204">
        <v>185.06582845223841</v>
      </c>
      <c r="V43" s="204">
        <v>262.79347640217856</v>
      </c>
      <c r="W43" s="204">
        <v>296.10532552358143</v>
      </c>
      <c r="X43" s="204">
        <v>323.86519979141724</v>
      </c>
      <c r="Y43" s="204">
        <v>347.92375749020823</v>
      </c>
      <c r="Z43" s="204">
        <v>366.43034033543205</v>
      </c>
    </row>
    <row r="44" spans="17:26" x14ac:dyDescent="0.3">
      <c r="Q44" s="136"/>
      <c r="R44" s="201">
        <v>1481</v>
      </c>
      <c r="S44" s="202" t="s">
        <v>4</v>
      </c>
      <c r="T44" s="203">
        <v>1490</v>
      </c>
      <c r="U44" s="204">
        <v>194.31911987485032</v>
      </c>
      <c r="V44" s="204">
        <v>275.93315022228745</v>
      </c>
      <c r="W44" s="204">
        <v>310.91059179976048</v>
      </c>
      <c r="X44" s="204">
        <v>340.05845978098807</v>
      </c>
      <c r="Y44" s="204">
        <v>365.31994536471859</v>
      </c>
      <c r="Z44" s="204">
        <v>384.75185735220361</v>
      </c>
    </row>
    <row r="45" spans="17:26" x14ac:dyDescent="0.3">
      <c r="Q45" s="136"/>
      <c r="R45" s="201">
        <v>1491</v>
      </c>
      <c r="S45" s="202" t="s">
        <v>4</v>
      </c>
      <c r="T45" s="203">
        <v>1500</v>
      </c>
      <c r="U45" s="204">
        <v>204.03507586859283</v>
      </c>
      <c r="V45" s="204">
        <v>289.7298077334018</v>
      </c>
      <c r="W45" s="204">
        <v>326.45612138974855</v>
      </c>
      <c r="X45" s="204">
        <v>357.06138277003743</v>
      </c>
      <c r="Y45" s="204">
        <v>383.58594263295453</v>
      </c>
      <c r="Z45" s="204">
        <v>403.98945021981376</v>
      </c>
    </row>
    <row r="46" spans="17:26" x14ac:dyDescent="0.3">
      <c r="Q46" s="136"/>
      <c r="R46" s="201">
        <v>1501</v>
      </c>
      <c r="S46" s="202" t="s">
        <v>4</v>
      </c>
      <c r="T46" s="203">
        <v>1550</v>
      </c>
      <c r="U46" s="204">
        <v>214.23682966202247</v>
      </c>
      <c r="V46" s="204">
        <v>304.21629812007188</v>
      </c>
      <c r="W46" s="204">
        <v>342.77892745923594</v>
      </c>
      <c r="X46" s="204">
        <v>374.91445190853932</v>
      </c>
      <c r="Y46" s="204">
        <v>402.76523976460226</v>
      </c>
      <c r="Z46" s="204">
        <v>424.18892273080451</v>
      </c>
    </row>
    <row r="47" spans="17:26" x14ac:dyDescent="0.3">
      <c r="Q47" s="136"/>
      <c r="R47" s="201">
        <v>1551</v>
      </c>
      <c r="S47" s="202" t="s">
        <v>4</v>
      </c>
      <c r="T47" s="203">
        <v>1600</v>
      </c>
      <c r="U47" s="204">
        <v>224.9486711451236</v>
      </c>
      <c r="V47" s="204">
        <v>319.42711302607552</v>
      </c>
      <c r="W47" s="204">
        <v>359.91787383219776</v>
      </c>
      <c r="X47" s="204">
        <v>393.66017450396629</v>
      </c>
      <c r="Y47" s="204">
        <v>422.90350175283237</v>
      </c>
      <c r="Z47" s="204">
        <v>445.39836886734474</v>
      </c>
    </row>
    <row r="48" spans="17:26" x14ac:dyDescent="0.3">
      <c r="Q48" s="136"/>
      <c r="R48" s="201">
        <v>1601</v>
      </c>
      <c r="S48" s="202" t="s">
        <v>4</v>
      </c>
      <c r="T48" s="203">
        <v>1650</v>
      </c>
      <c r="U48" s="204">
        <v>236.19610470237978</v>
      </c>
      <c r="V48" s="204">
        <v>335.3984686773793</v>
      </c>
      <c r="W48" s="204">
        <v>377.91376752380768</v>
      </c>
      <c r="X48" s="204">
        <v>413.34318322916465</v>
      </c>
      <c r="Y48" s="204">
        <v>444.048676840474</v>
      </c>
      <c r="Z48" s="204">
        <v>467.668287310712</v>
      </c>
    </row>
    <row r="49" spans="1:26" x14ac:dyDescent="0.3">
      <c r="Q49" s="136"/>
      <c r="R49" s="201">
        <v>1651</v>
      </c>
      <c r="S49" s="202" t="s">
        <v>4</v>
      </c>
      <c r="T49" s="203">
        <v>1700</v>
      </c>
      <c r="U49" s="204">
        <v>248.00590993749879</v>
      </c>
      <c r="V49" s="204">
        <v>352.16839211124829</v>
      </c>
      <c r="W49" s="204">
        <v>396.80945589999806</v>
      </c>
      <c r="X49" s="204">
        <v>434.0103423906229</v>
      </c>
      <c r="Y49" s="204">
        <v>466.25111068249771</v>
      </c>
      <c r="Z49" s="204">
        <v>491.0517016762476</v>
      </c>
    </row>
    <row r="50" spans="1:26" x14ac:dyDescent="0.3">
      <c r="Q50" s="136"/>
      <c r="R50" s="201">
        <v>1701</v>
      </c>
      <c r="S50" s="202" t="s">
        <v>4</v>
      </c>
      <c r="T50" s="203">
        <v>1750</v>
      </c>
      <c r="U50" s="204">
        <v>260.4062054343737</v>
      </c>
      <c r="V50" s="204">
        <v>369.77681171681064</v>
      </c>
      <c r="W50" s="204">
        <v>416.64992869499793</v>
      </c>
      <c r="X50" s="204">
        <v>455.71085951015397</v>
      </c>
      <c r="Y50" s="204">
        <v>489.56366621662255</v>
      </c>
      <c r="Z50" s="204">
        <v>515.60428676005995</v>
      </c>
    </row>
    <row r="51" spans="1:26" x14ac:dyDescent="0.3">
      <c r="Q51" s="136"/>
      <c r="R51" s="201">
        <v>1751</v>
      </c>
      <c r="S51" s="202" t="s">
        <v>4</v>
      </c>
      <c r="T51" s="203">
        <v>1800</v>
      </c>
      <c r="U51" s="204">
        <v>273.4265157060924</v>
      </c>
      <c r="V51" s="204">
        <v>388.26565230265123</v>
      </c>
      <c r="W51" s="204">
        <v>437.48242512974787</v>
      </c>
      <c r="X51" s="204">
        <v>478.49640248566169</v>
      </c>
      <c r="Y51" s="204">
        <v>514.04184952745368</v>
      </c>
      <c r="Z51" s="204">
        <v>541.38450109806297</v>
      </c>
    </row>
    <row r="52" spans="1:26" x14ac:dyDescent="0.3">
      <c r="Q52" s="136"/>
      <c r="R52" s="201">
        <v>1801</v>
      </c>
      <c r="S52" s="202" t="s">
        <v>4</v>
      </c>
      <c r="T52" s="203">
        <v>1850</v>
      </c>
      <c r="U52" s="204">
        <v>287.09784149139705</v>
      </c>
      <c r="V52" s="204">
        <v>407.67893491778381</v>
      </c>
      <c r="W52" s="204">
        <v>459.35654638623527</v>
      </c>
      <c r="X52" s="204">
        <v>502.42122260994483</v>
      </c>
      <c r="Y52" s="204">
        <v>539.74394200382642</v>
      </c>
      <c r="Z52" s="204">
        <v>568.45372615296617</v>
      </c>
    </row>
    <row r="53" spans="1:26" x14ac:dyDescent="0.3">
      <c r="Q53" s="136"/>
      <c r="R53" s="201">
        <v>1851</v>
      </c>
      <c r="S53" s="202" t="s">
        <v>4</v>
      </c>
      <c r="T53" s="203">
        <v>1900</v>
      </c>
      <c r="U53" s="204">
        <v>301.45273356596692</v>
      </c>
      <c r="V53" s="204">
        <v>428.06288166367301</v>
      </c>
      <c r="W53" s="204">
        <v>482.32437370554703</v>
      </c>
      <c r="X53" s="204">
        <v>527.54228374044214</v>
      </c>
      <c r="Y53" s="204">
        <v>566.73113910401776</v>
      </c>
      <c r="Z53" s="204">
        <v>596.87641246061457</v>
      </c>
    </row>
    <row r="54" spans="1:26" x14ac:dyDescent="0.3">
      <c r="Q54" s="136"/>
      <c r="R54" s="201">
        <v>1901</v>
      </c>
      <c r="S54" s="202" t="s">
        <v>4</v>
      </c>
      <c r="T54" s="203">
        <v>1950</v>
      </c>
      <c r="U54" s="204">
        <v>316.52537024426528</v>
      </c>
      <c r="V54" s="204">
        <v>449.46602574685664</v>
      </c>
      <c r="W54" s="204">
        <v>506.44059239082446</v>
      </c>
      <c r="X54" s="204">
        <v>553.91939792746416</v>
      </c>
      <c r="Y54" s="204">
        <v>595.06769605921875</v>
      </c>
      <c r="Z54" s="204">
        <v>626.72023308364521</v>
      </c>
    </row>
    <row r="55" spans="1:26" x14ac:dyDescent="0.3">
      <c r="A55" s="10"/>
      <c r="B55" s="10"/>
      <c r="C55" s="13"/>
      <c r="I55" s="161"/>
      <c r="N55" s="160"/>
      <c r="O55" s="160"/>
      <c r="P55" s="160"/>
      <c r="R55" s="201">
        <v>1951</v>
      </c>
      <c r="S55" s="202" t="s">
        <v>4</v>
      </c>
      <c r="T55" s="203">
        <v>2000</v>
      </c>
      <c r="U55" s="204">
        <v>332.35163875647856</v>
      </c>
      <c r="V55" s="204">
        <v>471.93932703419955</v>
      </c>
      <c r="W55" s="204">
        <v>531.7626220103657</v>
      </c>
      <c r="X55" s="204">
        <v>581.61536782383746</v>
      </c>
      <c r="Y55" s="204">
        <v>624.82108086217977</v>
      </c>
      <c r="Z55" s="204">
        <v>658.05624473782757</v>
      </c>
    </row>
    <row r="56" spans="1:26" x14ac:dyDescent="0.3">
      <c r="A56" s="10"/>
      <c r="B56" s="10"/>
      <c r="C56" s="13"/>
      <c r="I56" s="161"/>
      <c r="N56" s="160"/>
      <c r="O56" s="160"/>
      <c r="P56" s="160"/>
      <c r="R56" s="201">
        <v>2001</v>
      </c>
      <c r="S56" s="202" t="s">
        <v>4</v>
      </c>
      <c r="T56" s="203">
        <v>2100</v>
      </c>
      <c r="U56" s="204">
        <v>348.96922069430252</v>
      </c>
      <c r="V56" s="204">
        <v>495.53629338590957</v>
      </c>
      <c r="W56" s="204">
        <v>558.35075311088406</v>
      </c>
      <c r="X56" s="204">
        <v>610.69613621502936</v>
      </c>
      <c r="Y56" s="204">
        <v>656.06213490528876</v>
      </c>
      <c r="Z56" s="204">
        <v>690.95905697471903</v>
      </c>
    </row>
    <row r="57" spans="1:26" ht="15.6" x14ac:dyDescent="0.3">
      <c r="G57" s="173"/>
      <c r="H57" s="173"/>
      <c r="I57" s="173"/>
      <c r="R57" s="201">
        <v>2101</v>
      </c>
      <c r="S57" s="202" t="s">
        <v>4</v>
      </c>
      <c r="T57" s="203">
        <v>2200</v>
      </c>
      <c r="U57" s="204">
        <v>366.41768172901766</v>
      </c>
      <c r="V57" s="204">
        <v>520.31310805520502</v>
      </c>
      <c r="W57" s="204">
        <v>586.26829076642821</v>
      </c>
      <c r="X57" s="204">
        <v>641.2309430257809</v>
      </c>
      <c r="Y57" s="204">
        <v>688.86524165055312</v>
      </c>
      <c r="Z57" s="204">
        <v>725.50700982345495</v>
      </c>
    </row>
    <row r="58" spans="1:26" x14ac:dyDescent="0.3">
      <c r="G58" s="136"/>
      <c r="H58" s="136"/>
      <c r="I58" s="136"/>
      <c r="R58" s="201">
        <v>2201</v>
      </c>
      <c r="S58" s="202" t="s">
        <v>4</v>
      </c>
      <c r="T58" s="203">
        <v>2300</v>
      </c>
      <c r="U58" s="204">
        <v>384.73856581546852</v>
      </c>
      <c r="V58" s="204">
        <v>546.32876345796535</v>
      </c>
      <c r="W58" s="204">
        <v>615.58170530474968</v>
      </c>
      <c r="X58" s="204">
        <v>673.29249017706991</v>
      </c>
      <c r="Y58" s="204">
        <v>723.3085037330809</v>
      </c>
      <c r="Z58" s="204">
        <v>761.78236031462768</v>
      </c>
    </row>
    <row r="59" spans="1:26" x14ac:dyDescent="0.3">
      <c r="G59" s="136"/>
      <c r="H59" s="136"/>
      <c r="I59" s="136"/>
      <c r="R59" s="201">
        <v>2301</v>
      </c>
      <c r="S59" s="202" t="s">
        <v>4</v>
      </c>
      <c r="T59" s="203">
        <v>2400</v>
      </c>
      <c r="U59" s="204">
        <v>403.97549410624197</v>
      </c>
      <c r="V59" s="204">
        <v>573.64520163086354</v>
      </c>
      <c r="W59" s="204">
        <v>646.3607905699871</v>
      </c>
      <c r="X59" s="204">
        <v>706.95711468592344</v>
      </c>
      <c r="Y59" s="204">
        <v>759.47392891973482</v>
      </c>
      <c r="Z59" s="204">
        <v>799.87147833035908</v>
      </c>
    </row>
    <row r="60" spans="1:26" x14ac:dyDescent="0.3">
      <c r="G60" s="136"/>
      <c r="H60" s="136"/>
      <c r="I60" s="136"/>
      <c r="R60" s="201">
        <v>2401</v>
      </c>
      <c r="S60" s="202" t="s">
        <v>4</v>
      </c>
      <c r="T60" s="203">
        <v>2500</v>
      </c>
      <c r="U60" s="204">
        <v>424.17426881155404</v>
      </c>
      <c r="V60" s="204">
        <v>602.32746171240672</v>
      </c>
      <c r="W60" s="204">
        <v>678.67883009848651</v>
      </c>
      <c r="X60" s="204">
        <v>742.30497042021955</v>
      </c>
      <c r="Y60" s="204">
        <v>797.44762536572159</v>
      </c>
      <c r="Z60" s="204">
        <v>839.86505224687699</v>
      </c>
    </row>
    <row r="61" spans="1:26" x14ac:dyDescent="0.3">
      <c r="G61" s="136"/>
      <c r="H61" s="136"/>
      <c r="I61" s="136"/>
      <c r="R61" s="201">
        <v>2501</v>
      </c>
      <c r="S61" s="202" t="s">
        <v>4</v>
      </c>
      <c r="T61" s="203">
        <v>2600</v>
      </c>
      <c r="U61" s="204"/>
      <c r="V61" s="204">
        <v>632.44383479802707</v>
      </c>
      <c r="W61" s="204">
        <v>712.61277160341069</v>
      </c>
      <c r="X61" s="204">
        <v>779.42021894123059</v>
      </c>
      <c r="Y61" s="204">
        <v>837.32000663400765</v>
      </c>
      <c r="Z61" s="204">
        <v>881.85830485922088</v>
      </c>
    </row>
    <row r="62" spans="1:26" x14ac:dyDescent="0.3">
      <c r="G62" s="136"/>
      <c r="H62" s="136"/>
      <c r="I62" s="136"/>
      <c r="R62" s="201">
        <v>2601</v>
      </c>
      <c r="S62" s="202" t="s">
        <v>4</v>
      </c>
      <c r="T62" s="203">
        <v>2700</v>
      </c>
      <c r="U62" s="204"/>
      <c r="V62" s="204">
        <v>664.06602653792845</v>
      </c>
      <c r="W62" s="204">
        <v>748.24341018358132</v>
      </c>
      <c r="X62" s="204">
        <v>818.39122988829217</v>
      </c>
      <c r="Y62" s="204">
        <v>879.18600696570809</v>
      </c>
      <c r="Z62" s="204">
        <v>925.95122010218188</v>
      </c>
    </row>
    <row r="63" spans="1:26" x14ac:dyDescent="0.3">
      <c r="G63" s="136"/>
      <c r="H63" s="136"/>
      <c r="I63" s="136"/>
      <c r="R63" s="201">
        <v>2701</v>
      </c>
      <c r="S63" s="202" t="s">
        <v>4</v>
      </c>
      <c r="T63" s="203">
        <v>2800</v>
      </c>
      <c r="U63" s="204"/>
      <c r="V63" s="204">
        <v>697.26932786482485</v>
      </c>
      <c r="W63" s="204">
        <v>785.6555806927604</v>
      </c>
      <c r="X63" s="204">
        <v>859.31079138270661</v>
      </c>
      <c r="Y63" s="204">
        <v>923.1453073139935</v>
      </c>
      <c r="Z63" s="204">
        <v>972.24878110729105</v>
      </c>
    </row>
    <row r="64" spans="1:26" x14ac:dyDescent="0.3">
      <c r="G64" s="136"/>
      <c r="H64" s="136"/>
      <c r="I64" s="136"/>
      <c r="R64" s="201">
        <v>2801</v>
      </c>
      <c r="S64" s="202" t="s">
        <v>4</v>
      </c>
      <c r="T64" s="203">
        <v>2900</v>
      </c>
      <c r="U64" s="204"/>
      <c r="V64" s="204">
        <v>732.13279425806604</v>
      </c>
      <c r="W64" s="204">
        <v>824.93835972739839</v>
      </c>
      <c r="X64" s="204">
        <v>902.27633095184194</v>
      </c>
      <c r="Y64" s="204">
        <v>969.30257267969307</v>
      </c>
      <c r="Z64" s="204">
        <v>1020.8612201626554</v>
      </c>
    </row>
    <row r="65" spans="1:26" x14ac:dyDescent="0.3">
      <c r="G65" s="136"/>
      <c r="H65" s="136"/>
      <c r="I65" s="136"/>
      <c r="R65" s="201">
        <v>2901</v>
      </c>
      <c r="S65" s="202" t="s">
        <v>4</v>
      </c>
      <c r="T65" s="203">
        <v>3000</v>
      </c>
      <c r="U65" s="204"/>
      <c r="V65" s="204">
        <v>768.73943397096934</v>
      </c>
      <c r="W65" s="204">
        <v>866.1852777137683</v>
      </c>
      <c r="X65" s="204">
        <v>947.39014749943408</v>
      </c>
      <c r="Y65" s="204">
        <v>1017.7677013136778</v>
      </c>
      <c r="Z65" s="204">
        <v>1071.9042811707882</v>
      </c>
    </row>
    <row r="66" spans="1:26" x14ac:dyDescent="0.3">
      <c r="G66" s="136"/>
      <c r="H66" s="136"/>
      <c r="I66" s="136"/>
      <c r="R66" s="201">
        <v>3001</v>
      </c>
      <c r="S66" s="202" t="s">
        <v>4</v>
      </c>
      <c r="T66" s="203">
        <v>3100</v>
      </c>
      <c r="U66" s="204"/>
      <c r="V66" s="204">
        <v>807.17640566951786</v>
      </c>
      <c r="W66" s="204">
        <v>909.49454159945662</v>
      </c>
      <c r="X66" s="204">
        <v>994.75965487440578</v>
      </c>
      <c r="Y66" s="204">
        <v>1068.6560863793616</v>
      </c>
      <c r="Z66" s="204">
        <v>1125.4994952293277</v>
      </c>
    </row>
    <row r="67" spans="1:26" x14ac:dyDescent="0.3">
      <c r="G67" s="136"/>
      <c r="H67" s="136"/>
      <c r="I67" s="136"/>
      <c r="R67" s="201">
        <v>3101</v>
      </c>
      <c r="S67" s="202" t="s">
        <v>4</v>
      </c>
      <c r="T67" s="203">
        <v>3200</v>
      </c>
      <c r="U67" s="204"/>
      <c r="V67" s="204"/>
      <c r="W67" s="204">
        <v>954.96926867942943</v>
      </c>
      <c r="X67" s="204">
        <v>1044.497637618126</v>
      </c>
      <c r="Y67" s="204">
        <v>1122.0888906983296</v>
      </c>
      <c r="Z67" s="204">
        <v>1181.7744699907939</v>
      </c>
    </row>
    <row r="68" spans="1:26" x14ac:dyDescent="0.3">
      <c r="G68" s="136"/>
      <c r="H68" s="136"/>
      <c r="I68" s="136"/>
      <c r="R68" s="201">
        <v>3201</v>
      </c>
      <c r="S68" s="202" t="s">
        <v>4</v>
      </c>
      <c r="T68" s="203">
        <v>3300</v>
      </c>
      <c r="U68" s="204"/>
      <c r="V68" s="204"/>
      <c r="W68" s="204"/>
      <c r="X68" s="204">
        <v>1096.7225194990324</v>
      </c>
      <c r="Y68" s="204">
        <v>1178.1933352332462</v>
      </c>
      <c r="Z68" s="204">
        <v>1240.8631934903337</v>
      </c>
    </row>
    <row r="69" spans="1:26" x14ac:dyDescent="0.3">
      <c r="G69" s="136"/>
      <c r="H69" s="136"/>
      <c r="I69" s="136"/>
      <c r="R69" s="201">
        <v>3301</v>
      </c>
      <c r="S69" s="202" t="s">
        <v>4</v>
      </c>
      <c r="T69" s="203">
        <v>3400</v>
      </c>
      <c r="U69" s="204"/>
      <c r="V69" s="204"/>
      <c r="W69" s="204"/>
      <c r="X69" s="204"/>
      <c r="Y69" s="204">
        <v>1237.1030019949085</v>
      </c>
      <c r="Z69" s="204">
        <v>1302.9063531648503</v>
      </c>
    </row>
    <row r="70" spans="1:26" x14ac:dyDescent="0.3">
      <c r="G70" s="136"/>
      <c r="H70" s="136"/>
      <c r="I70" s="136"/>
      <c r="R70" s="201">
        <v>3401</v>
      </c>
      <c r="S70" s="202" t="s">
        <v>4</v>
      </c>
      <c r="T70" s="205">
        <v>3500</v>
      </c>
      <c r="U70" s="204"/>
      <c r="V70" s="204"/>
      <c r="W70" s="204"/>
      <c r="X70" s="204"/>
      <c r="Y70" s="204"/>
      <c r="Z70" s="204">
        <v>1368.0516708230928</v>
      </c>
    </row>
    <row r="71" spans="1:26" x14ac:dyDescent="0.3">
      <c r="G71" s="136"/>
      <c r="H71" s="136"/>
      <c r="I71" s="136"/>
      <c r="R71" s="12"/>
      <c r="S71" s="172"/>
      <c r="T71" s="13"/>
      <c r="U71" s="136"/>
      <c r="V71" s="136"/>
      <c r="W71" s="136"/>
      <c r="X71" s="136"/>
      <c r="Y71" s="136"/>
      <c r="Z71" s="136"/>
    </row>
    <row r="72" spans="1:26" x14ac:dyDescent="0.3">
      <c r="G72" s="136"/>
      <c r="H72" s="136"/>
      <c r="I72" s="136"/>
      <c r="R72" s="12"/>
      <c r="S72" s="172"/>
      <c r="T72" s="13"/>
      <c r="U72" s="136"/>
      <c r="V72" s="136"/>
      <c r="W72" s="136"/>
      <c r="X72" s="136"/>
      <c r="Y72" s="136"/>
      <c r="Z72" s="136"/>
    </row>
    <row r="73" spans="1:26" x14ac:dyDescent="0.3">
      <c r="G73" s="136"/>
      <c r="H73" s="136"/>
      <c r="I73" s="136"/>
      <c r="R73" s="12"/>
      <c r="S73" s="172"/>
      <c r="T73" s="13"/>
      <c r="U73" s="136"/>
      <c r="V73" s="136"/>
      <c r="W73" s="136"/>
      <c r="X73" s="136"/>
      <c r="Y73" s="136"/>
      <c r="Z73" s="136"/>
    </row>
    <row r="74" spans="1:26" x14ac:dyDescent="0.3">
      <c r="G74" s="136"/>
      <c r="H74" s="136"/>
      <c r="I74" s="136"/>
      <c r="R74" s="12"/>
      <c r="S74" s="172"/>
      <c r="T74" s="13"/>
      <c r="U74" s="136"/>
      <c r="V74" s="136"/>
      <c r="W74" s="136"/>
      <c r="X74" s="136"/>
      <c r="Y74" s="136"/>
      <c r="Z74" s="136"/>
    </row>
    <row r="75" spans="1:26" x14ac:dyDescent="0.3">
      <c r="R75" s="12"/>
      <c r="S75" s="172"/>
      <c r="T75" s="13"/>
      <c r="U75" s="136"/>
      <c r="V75" s="136"/>
      <c r="W75" s="136"/>
      <c r="X75" s="136"/>
      <c r="Y75" s="136"/>
      <c r="Z75" s="136"/>
    </row>
    <row r="76" spans="1:26" x14ac:dyDescent="0.3">
      <c r="G76" s="136"/>
      <c r="H76" s="136"/>
      <c r="I76" s="136"/>
      <c r="R76" s="12"/>
      <c r="S76" s="172"/>
      <c r="T76" s="13"/>
      <c r="U76" s="136"/>
      <c r="V76" s="136"/>
      <c r="W76" s="136"/>
      <c r="X76" s="136"/>
      <c r="Y76" s="136"/>
      <c r="Z76" s="136"/>
    </row>
    <row r="77" spans="1:26" x14ac:dyDescent="0.3">
      <c r="A77" s="12"/>
      <c r="B77" s="172"/>
      <c r="C77" s="13"/>
      <c r="D77" s="136"/>
      <c r="E77" s="136"/>
      <c r="F77" s="136"/>
      <c r="G77" s="136"/>
      <c r="H77" s="136"/>
      <c r="I77" s="136"/>
      <c r="R77" s="12"/>
      <c r="S77" s="172"/>
      <c r="T77" s="13"/>
      <c r="U77" s="136"/>
      <c r="V77" s="136"/>
      <c r="W77" s="136"/>
      <c r="X77" s="136"/>
      <c r="Y77" s="136"/>
      <c r="Z77" s="136"/>
    </row>
    <row r="78" spans="1:26" x14ac:dyDescent="0.3">
      <c r="A78" s="12"/>
      <c r="B78" s="172"/>
      <c r="C78" s="13"/>
      <c r="D78" s="136"/>
      <c r="E78" s="136"/>
      <c r="F78" s="136"/>
      <c r="G78" s="136"/>
      <c r="H78" s="136"/>
      <c r="I78" s="136"/>
      <c r="R78" s="12"/>
      <c r="S78" s="172"/>
      <c r="T78" s="13"/>
      <c r="U78" s="136"/>
      <c r="V78" s="136"/>
      <c r="W78" s="136"/>
      <c r="X78" s="136"/>
      <c r="Y78" s="136"/>
      <c r="Z78" s="136"/>
    </row>
    <row r="79" spans="1:26" x14ac:dyDescent="0.3">
      <c r="A79" s="12"/>
      <c r="B79" s="172"/>
      <c r="C79" s="13"/>
      <c r="D79" s="136"/>
      <c r="E79" s="136"/>
      <c r="F79" s="136"/>
      <c r="G79" s="136"/>
      <c r="H79" s="136"/>
      <c r="I79" s="136"/>
      <c r="R79" s="12"/>
      <c r="S79" s="172"/>
      <c r="T79" s="13"/>
      <c r="U79" s="136"/>
      <c r="V79" s="136"/>
      <c r="W79" s="136"/>
      <c r="X79" s="136"/>
      <c r="Y79" s="136"/>
      <c r="Z79" s="136"/>
    </row>
    <row r="80" spans="1:26" x14ac:dyDescent="0.3">
      <c r="A80" s="12"/>
      <c r="B80" s="172"/>
      <c r="C80" s="13"/>
      <c r="D80" s="136"/>
      <c r="E80" s="136"/>
      <c r="F80" s="136"/>
      <c r="G80" s="136"/>
      <c r="H80" s="136"/>
      <c r="I80" s="136"/>
      <c r="R80" s="12"/>
      <c r="S80" s="172"/>
      <c r="T80" s="13"/>
      <c r="U80" s="136"/>
      <c r="V80" s="136"/>
      <c r="W80" s="136"/>
      <c r="X80" s="136"/>
      <c r="Y80" s="136"/>
      <c r="Z80" s="136"/>
    </row>
    <row r="81" spans="1:26" x14ac:dyDescent="0.3">
      <c r="A81" s="12"/>
      <c r="B81" s="172"/>
      <c r="C81" s="13"/>
      <c r="D81" s="136"/>
      <c r="E81" s="136"/>
      <c r="F81" s="136"/>
      <c r="G81" s="136"/>
      <c r="H81" s="136"/>
      <c r="I81" s="136"/>
      <c r="R81" s="12"/>
      <c r="S81" s="172"/>
      <c r="T81" s="13"/>
      <c r="U81" s="136"/>
      <c r="V81" s="136"/>
      <c r="W81" s="136"/>
      <c r="X81" s="136"/>
      <c r="Y81" s="136"/>
      <c r="Z81" s="136"/>
    </row>
    <row r="82" spans="1:26" x14ac:dyDescent="0.3">
      <c r="A82" s="12"/>
      <c r="B82" s="172"/>
      <c r="C82" s="13"/>
      <c r="D82" s="136"/>
      <c r="E82" s="136"/>
      <c r="F82" s="136"/>
      <c r="G82" s="136"/>
      <c r="H82" s="136"/>
      <c r="I82" s="136"/>
      <c r="R82" s="12"/>
      <c r="S82" s="172"/>
      <c r="T82" s="13"/>
      <c r="U82" s="136"/>
      <c r="V82" s="136"/>
      <c r="W82" s="136"/>
      <c r="X82" s="136"/>
      <c r="Y82" s="136"/>
      <c r="Z82" s="136"/>
    </row>
    <row r="83" spans="1:26" x14ac:dyDescent="0.3">
      <c r="A83" s="12"/>
      <c r="B83" s="172"/>
      <c r="C83" s="13"/>
      <c r="D83" s="136"/>
      <c r="E83" s="136"/>
      <c r="F83" s="136"/>
      <c r="G83" s="136"/>
      <c r="H83" s="136"/>
      <c r="I83" s="136"/>
      <c r="R83" s="12"/>
      <c r="S83" s="172"/>
      <c r="T83" s="13"/>
      <c r="U83" s="136"/>
      <c r="V83" s="136"/>
      <c r="W83" s="136"/>
      <c r="X83" s="136"/>
      <c r="Y83" s="136"/>
      <c r="Z83" s="136"/>
    </row>
    <row r="84" spans="1:26" x14ac:dyDescent="0.3">
      <c r="A84" s="12"/>
      <c r="B84" s="172"/>
      <c r="C84" s="13"/>
      <c r="D84" s="136"/>
      <c r="E84" s="136"/>
      <c r="F84" s="136"/>
      <c r="G84" s="136"/>
      <c r="H84" s="136"/>
      <c r="I84" s="136"/>
      <c r="R84" s="12"/>
      <c r="S84" s="172"/>
      <c r="T84" s="13"/>
      <c r="U84" s="136"/>
      <c r="V84" s="136"/>
      <c r="W84" s="136"/>
      <c r="X84" s="136"/>
      <c r="Y84" s="136"/>
      <c r="Z84" s="136"/>
    </row>
    <row r="85" spans="1:26" x14ac:dyDescent="0.3">
      <c r="A85" s="12"/>
      <c r="B85" s="172"/>
      <c r="C85" s="13"/>
      <c r="D85" s="136"/>
      <c r="E85" s="136"/>
      <c r="F85" s="136"/>
      <c r="G85" s="136"/>
      <c r="H85" s="136"/>
      <c r="I85" s="136"/>
      <c r="R85" s="12"/>
      <c r="S85" s="172"/>
      <c r="T85" s="13"/>
      <c r="U85" s="136"/>
      <c r="V85" s="136"/>
      <c r="W85" s="136"/>
      <c r="X85" s="136"/>
      <c r="Y85" s="136"/>
      <c r="Z85" s="136"/>
    </row>
    <row r="86" spans="1:26" x14ac:dyDescent="0.3">
      <c r="A86" s="12"/>
      <c r="B86" s="172"/>
      <c r="C86" s="13"/>
      <c r="D86" s="136"/>
      <c r="E86" s="136"/>
      <c r="F86" s="136"/>
      <c r="G86" s="136"/>
      <c r="H86" s="136"/>
      <c r="I86" s="136"/>
      <c r="R86" s="12"/>
      <c r="S86" s="172"/>
      <c r="T86" s="13"/>
      <c r="U86" s="136"/>
      <c r="V86" s="136"/>
      <c r="W86" s="136"/>
      <c r="X86" s="136"/>
      <c r="Y86" s="136"/>
      <c r="Z86" s="136"/>
    </row>
    <row r="87" spans="1:26" x14ac:dyDescent="0.3">
      <c r="A87" s="12"/>
      <c r="B87" s="172"/>
      <c r="C87" s="13"/>
      <c r="D87" s="136"/>
      <c r="E87" s="136"/>
      <c r="F87" s="136"/>
      <c r="G87" s="136"/>
      <c r="H87" s="136"/>
      <c r="I87" s="136"/>
      <c r="R87" s="12"/>
      <c r="S87" s="172"/>
      <c r="T87" s="13"/>
      <c r="U87" s="136"/>
      <c r="V87" s="136"/>
      <c r="W87" s="136"/>
      <c r="X87" s="136"/>
      <c r="Y87" s="136"/>
      <c r="Z87" s="136"/>
    </row>
    <row r="88" spans="1:26" x14ac:dyDescent="0.3">
      <c r="A88" s="12"/>
      <c r="B88" s="172"/>
      <c r="C88" s="13"/>
      <c r="D88" s="136"/>
      <c r="E88" s="136"/>
      <c r="F88" s="136"/>
      <c r="G88" s="136"/>
      <c r="H88" s="136"/>
      <c r="I88" s="136"/>
      <c r="R88" s="12"/>
      <c r="S88" s="172"/>
      <c r="T88" s="13"/>
      <c r="U88" s="136"/>
      <c r="V88" s="136"/>
      <c r="W88" s="136"/>
      <c r="X88" s="136"/>
      <c r="Y88" s="136"/>
      <c r="Z88" s="136"/>
    </row>
    <row r="89" spans="1:26" x14ac:dyDescent="0.3">
      <c r="A89" s="12"/>
      <c r="B89" s="172"/>
      <c r="C89" s="13"/>
      <c r="D89" s="136"/>
      <c r="E89" s="136"/>
      <c r="F89" s="136"/>
      <c r="G89" s="136"/>
      <c r="H89" s="136"/>
      <c r="I89" s="136"/>
      <c r="R89" s="12"/>
      <c r="S89" s="172"/>
      <c r="T89" s="13"/>
      <c r="U89" s="136"/>
      <c r="V89" s="136"/>
      <c r="W89" s="136"/>
      <c r="X89" s="136"/>
      <c r="Y89" s="136"/>
      <c r="Z89" s="136"/>
    </row>
    <row r="90" spans="1:26" x14ac:dyDescent="0.3">
      <c r="A90" s="12"/>
      <c r="B90" s="172"/>
      <c r="C90" s="13"/>
      <c r="D90" s="136"/>
      <c r="E90" s="136"/>
      <c r="F90" s="136"/>
      <c r="G90" s="136"/>
      <c r="H90" s="136"/>
      <c r="I90" s="136"/>
      <c r="R90" s="12"/>
      <c r="S90" s="172"/>
      <c r="T90" s="13"/>
      <c r="U90" s="136"/>
      <c r="V90" s="136"/>
      <c r="W90" s="136"/>
      <c r="X90" s="136"/>
      <c r="Y90" s="136"/>
      <c r="Z90" s="136"/>
    </row>
    <row r="91" spans="1:26" x14ac:dyDescent="0.3">
      <c r="A91" s="12"/>
      <c r="B91" s="172"/>
      <c r="C91" s="13"/>
      <c r="D91" s="136"/>
      <c r="E91" s="136"/>
      <c r="F91" s="136"/>
      <c r="G91" s="136"/>
      <c r="H91" s="136"/>
      <c r="I91" s="136"/>
      <c r="R91" s="12"/>
      <c r="S91" s="172"/>
      <c r="T91" s="13"/>
      <c r="U91" s="136"/>
      <c r="V91" s="136"/>
      <c r="W91" s="136"/>
      <c r="X91" s="136"/>
      <c r="Y91" s="136"/>
      <c r="Z91" s="136"/>
    </row>
    <row r="92" spans="1:26" x14ac:dyDescent="0.3">
      <c r="A92" s="12"/>
      <c r="B92" s="172"/>
      <c r="C92" s="13"/>
      <c r="D92" s="136"/>
      <c r="E92" s="136"/>
      <c r="F92" s="136"/>
      <c r="G92" s="136"/>
      <c r="H92" s="136"/>
      <c r="I92" s="136"/>
      <c r="R92" s="12"/>
      <c r="S92" s="172"/>
      <c r="T92" s="13"/>
      <c r="U92" s="136"/>
      <c r="V92" s="136"/>
      <c r="W92" s="136"/>
      <c r="X92" s="136"/>
      <c r="Y92" s="136"/>
      <c r="Z92" s="136"/>
    </row>
    <row r="93" spans="1:26" x14ac:dyDescent="0.3">
      <c r="A93" s="12"/>
      <c r="B93" s="172"/>
      <c r="C93" s="13"/>
      <c r="D93" s="136"/>
      <c r="E93" s="136"/>
      <c r="F93" s="136"/>
      <c r="G93" s="136"/>
      <c r="H93" s="136"/>
      <c r="I93" s="136"/>
      <c r="R93" s="12"/>
      <c r="S93" s="172"/>
      <c r="T93" s="13"/>
      <c r="U93" s="136"/>
      <c r="V93" s="136"/>
      <c r="W93" s="136"/>
      <c r="X93" s="136"/>
      <c r="Y93" s="136"/>
      <c r="Z93" s="136"/>
    </row>
    <row r="94" spans="1:26" x14ac:dyDescent="0.3">
      <c r="A94" s="12"/>
      <c r="B94" s="172"/>
      <c r="C94" s="13"/>
      <c r="D94" s="136"/>
      <c r="E94" s="136"/>
      <c r="F94" s="136"/>
      <c r="G94" s="136"/>
      <c r="H94" s="136"/>
      <c r="I94" s="136"/>
      <c r="R94" s="12"/>
      <c r="S94" s="172"/>
      <c r="T94" s="13"/>
      <c r="U94" s="136"/>
      <c r="V94" s="136"/>
      <c r="W94" s="136"/>
      <c r="X94" s="136"/>
      <c r="Y94" s="136"/>
      <c r="Z94" s="136"/>
    </row>
    <row r="95" spans="1:26" x14ac:dyDescent="0.3">
      <c r="A95" s="12"/>
      <c r="B95" s="172"/>
      <c r="C95" s="13"/>
      <c r="D95" s="136"/>
      <c r="E95" s="136"/>
      <c r="F95" s="136"/>
      <c r="G95" s="136"/>
      <c r="H95" s="136"/>
      <c r="I95" s="136"/>
      <c r="R95" s="12"/>
      <c r="S95" s="172"/>
      <c r="T95" s="13"/>
      <c r="U95" s="136"/>
      <c r="V95" s="136"/>
      <c r="W95" s="136"/>
      <c r="X95" s="136"/>
      <c r="Y95" s="136"/>
      <c r="Z95" s="136"/>
    </row>
    <row r="96" spans="1:26" x14ac:dyDescent="0.3">
      <c r="A96" s="12"/>
      <c r="B96" s="172"/>
      <c r="C96" s="13"/>
      <c r="D96" s="136"/>
      <c r="E96" s="136"/>
      <c r="F96" s="136"/>
      <c r="G96" s="136"/>
      <c r="H96" s="136"/>
      <c r="I96" s="136"/>
      <c r="R96" s="12"/>
      <c r="S96" s="172"/>
      <c r="T96" s="13"/>
      <c r="U96" s="136"/>
      <c r="V96" s="136"/>
      <c r="W96" s="136"/>
      <c r="X96" s="136"/>
      <c r="Y96" s="136"/>
      <c r="Z96" s="136"/>
    </row>
    <row r="97" spans="1:26" x14ac:dyDescent="0.3">
      <c r="A97" s="12"/>
      <c r="B97" s="172"/>
      <c r="C97" s="13"/>
      <c r="D97" s="136"/>
      <c r="E97" s="136"/>
      <c r="F97" s="136"/>
      <c r="G97" s="136"/>
      <c r="H97" s="136"/>
      <c r="I97" s="136"/>
      <c r="R97" s="12"/>
      <c r="S97" s="172"/>
      <c r="T97" s="13"/>
      <c r="U97" s="136"/>
      <c r="V97" s="136"/>
      <c r="W97" s="136"/>
      <c r="X97" s="136"/>
      <c r="Y97" s="136"/>
      <c r="Z97" s="136"/>
    </row>
    <row r="98" spans="1:26" x14ac:dyDescent="0.3">
      <c r="A98" s="12"/>
      <c r="B98" s="172"/>
      <c r="C98" s="13"/>
      <c r="D98" s="136"/>
      <c r="E98" s="136"/>
      <c r="F98" s="136"/>
      <c r="G98" s="136"/>
      <c r="H98" s="136"/>
      <c r="I98" s="136"/>
      <c r="R98" s="12"/>
      <c r="S98" s="172"/>
      <c r="T98" s="13"/>
      <c r="U98" s="136"/>
      <c r="V98" s="136"/>
      <c r="W98" s="136"/>
      <c r="X98" s="136"/>
      <c r="Y98" s="136"/>
      <c r="Z98" s="136"/>
    </row>
    <row r="99" spans="1:26" x14ac:dyDescent="0.3">
      <c r="A99" s="12"/>
      <c r="B99" s="172"/>
      <c r="C99" s="13"/>
      <c r="D99" s="136"/>
      <c r="E99" s="136"/>
      <c r="F99" s="136"/>
      <c r="G99" s="136"/>
      <c r="H99" s="136"/>
      <c r="I99" s="136"/>
      <c r="R99" s="12"/>
      <c r="S99" s="172"/>
      <c r="T99" s="13"/>
      <c r="U99" s="136"/>
      <c r="V99" s="136"/>
      <c r="W99" s="136"/>
      <c r="X99" s="136"/>
      <c r="Y99" s="136"/>
      <c r="Z99" s="136"/>
    </row>
    <row r="100" spans="1:26" x14ac:dyDescent="0.3">
      <c r="A100" s="12"/>
      <c r="B100" s="172"/>
      <c r="C100" s="13"/>
      <c r="D100" s="136"/>
      <c r="E100" s="136"/>
      <c r="F100" s="136"/>
      <c r="G100" s="136"/>
      <c r="H100" s="136"/>
      <c r="I100" s="136"/>
      <c r="R100" s="12"/>
      <c r="S100" s="172"/>
      <c r="T100" s="13"/>
      <c r="U100" s="136"/>
      <c r="V100" s="136"/>
      <c r="W100" s="136"/>
      <c r="X100" s="136"/>
      <c r="Y100" s="136"/>
      <c r="Z100" s="136"/>
    </row>
    <row r="101" spans="1:26" x14ac:dyDescent="0.3">
      <c r="A101" s="12"/>
      <c r="B101" s="172"/>
      <c r="C101" s="13"/>
      <c r="D101" s="136"/>
      <c r="E101" s="136"/>
      <c r="F101" s="136"/>
      <c r="G101" s="136"/>
      <c r="H101" s="136"/>
      <c r="I101" s="136"/>
      <c r="R101" s="12"/>
      <c r="S101" s="172"/>
      <c r="T101" s="13"/>
      <c r="U101" s="136"/>
      <c r="V101" s="136"/>
      <c r="W101" s="136"/>
      <c r="X101" s="136"/>
      <c r="Y101" s="136"/>
      <c r="Z101" s="136"/>
    </row>
    <row r="102" spans="1:26" x14ac:dyDescent="0.3">
      <c r="A102" s="12"/>
      <c r="B102" s="172"/>
      <c r="C102" s="13"/>
      <c r="D102" s="136"/>
      <c r="E102" s="136"/>
      <c r="F102" s="136"/>
      <c r="G102" s="136"/>
      <c r="H102" s="136"/>
      <c r="I102" s="136"/>
      <c r="R102" s="12"/>
      <c r="S102" s="172"/>
      <c r="T102" s="13"/>
      <c r="U102" s="136"/>
      <c r="V102" s="136"/>
      <c r="W102" s="136"/>
      <c r="X102" s="136"/>
      <c r="Y102" s="136"/>
      <c r="Z102" s="136"/>
    </row>
    <row r="103" spans="1:26" x14ac:dyDescent="0.3">
      <c r="A103" s="12"/>
      <c r="B103" s="172"/>
      <c r="C103" s="13"/>
      <c r="D103" s="136"/>
      <c r="E103" s="136"/>
      <c r="F103" s="136"/>
      <c r="G103" s="136"/>
      <c r="H103" s="136"/>
      <c r="I103" s="136"/>
      <c r="R103" s="12"/>
      <c r="S103" s="172"/>
      <c r="T103" s="13"/>
      <c r="U103" s="136"/>
      <c r="V103" s="136"/>
      <c r="W103" s="136"/>
      <c r="X103" s="136"/>
      <c r="Y103" s="136"/>
      <c r="Z103" s="136"/>
    </row>
    <row r="104" spans="1:26" x14ac:dyDescent="0.3">
      <c r="R104" s="12"/>
      <c r="S104" s="172"/>
      <c r="T104" s="13"/>
      <c r="U104" s="136"/>
      <c r="V104" s="136"/>
      <c r="W104" s="136"/>
      <c r="X104" s="136"/>
      <c r="Y104" s="136"/>
      <c r="Z104" s="136"/>
    </row>
    <row r="105" spans="1:26" x14ac:dyDescent="0.3">
      <c r="A105" s="12"/>
      <c r="B105" s="172"/>
      <c r="C105" s="13"/>
      <c r="D105" s="136"/>
      <c r="E105" s="136"/>
      <c r="F105" s="136"/>
      <c r="G105" s="136"/>
      <c r="H105" s="136"/>
      <c r="I105" s="136"/>
      <c r="R105" s="12"/>
      <c r="S105" s="172"/>
      <c r="T105" s="13"/>
      <c r="U105" s="136"/>
      <c r="V105" s="136"/>
      <c r="W105" s="136"/>
      <c r="X105" s="136"/>
      <c r="Y105" s="136"/>
      <c r="Z105" s="136"/>
    </row>
    <row r="106" spans="1:26" x14ac:dyDescent="0.3">
      <c r="A106" s="12"/>
      <c r="B106" s="172"/>
      <c r="C106" s="13"/>
      <c r="D106" s="136"/>
      <c r="E106" s="136"/>
      <c r="F106" s="136"/>
      <c r="G106" s="136"/>
      <c r="H106" s="136"/>
      <c r="I106" s="136"/>
      <c r="R106" s="12"/>
      <c r="S106" s="172"/>
      <c r="T106" s="13"/>
      <c r="U106" s="136"/>
      <c r="V106" s="136"/>
      <c r="W106" s="136"/>
      <c r="X106" s="136"/>
      <c r="Y106" s="136"/>
      <c r="Z106" s="136"/>
    </row>
    <row r="107" spans="1:26" x14ac:dyDescent="0.3">
      <c r="A107" s="12"/>
      <c r="B107" s="172"/>
      <c r="C107" s="13"/>
      <c r="D107" s="136"/>
      <c r="E107" s="136"/>
      <c r="F107" s="136"/>
      <c r="G107" s="136"/>
      <c r="H107" s="136"/>
      <c r="I107" s="136"/>
      <c r="R107" s="12"/>
      <c r="S107" s="172"/>
      <c r="T107" s="13"/>
      <c r="U107" s="136"/>
      <c r="V107" s="136"/>
      <c r="W107" s="136"/>
      <c r="X107" s="136"/>
      <c r="Y107" s="136"/>
      <c r="Z107" s="136"/>
    </row>
    <row r="108" spans="1:26" x14ac:dyDescent="0.3">
      <c r="A108" s="12"/>
      <c r="B108" s="172"/>
      <c r="C108" s="13"/>
      <c r="D108" s="136"/>
      <c r="E108" s="136"/>
      <c r="F108" s="136"/>
      <c r="G108" s="136"/>
      <c r="H108" s="136"/>
      <c r="I108" s="136"/>
      <c r="R108" s="12"/>
      <c r="S108" s="172"/>
      <c r="T108" s="13"/>
      <c r="U108" s="136"/>
      <c r="V108" s="136"/>
      <c r="W108" s="136"/>
      <c r="X108" s="136"/>
      <c r="Y108" s="136"/>
      <c r="Z108" s="136"/>
    </row>
    <row r="109" spans="1:26" x14ac:dyDescent="0.3">
      <c r="A109" s="12"/>
      <c r="B109" s="172"/>
      <c r="C109" s="13"/>
      <c r="D109" s="136"/>
      <c r="E109" s="136"/>
      <c r="F109" s="136"/>
      <c r="G109" s="136"/>
      <c r="H109" s="136"/>
      <c r="I109" s="136"/>
      <c r="R109" s="12"/>
      <c r="S109" s="172"/>
      <c r="T109" s="13"/>
      <c r="U109" s="136"/>
      <c r="V109" s="136"/>
      <c r="W109" s="136"/>
      <c r="X109" s="136"/>
      <c r="Y109" s="136"/>
      <c r="Z109" s="136"/>
    </row>
    <row r="110" spans="1:26" x14ac:dyDescent="0.3">
      <c r="A110" s="12"/>
      <c r="B110" s="172"/>
      <c r="C110" s="13"/>
      <c r="D110" s="136"/>
      <c r="E110" s="136"/>
      <c r="F110" s="136"/>
      <c r="G110" s="136"/>
      <c r="H110" s="136"/>
      <c r="I110" s="136"/>
      <c r="R110" s="12"/>
      <c r="S110" s="172"/>
      <c r="T110" s="13"/>
      <c r="U110" s="136"/>
      <c r="V110" s="136"/>
      <c r="W110" s="136"/>
      <c r="X110" s="136"/>
      <c r="Y110" s="136"/>
      <c r="Z110" s="136"/>
    </row>
    <row r="111" spans="1:26" x14ac:dyDescent="0.3">
      <c r="A111" s="12"/>
      <c r="B111" s="172"/>
      <c r="C111" s="13"/>
      <c r="D111" s="136"/>
      <c r="E111" s="136"/>
      <c r="F111" s="136"/>
      <c r="G111" s="136"/>
      <c r="H111" s="136"/>
      <c r="I111" s="136"/>
      <c r="R111" s="12"/>
      <c r="S111" s="172"/>
      <c r="T111" s="13"/>
      <c r="U111" s="136"/>
      <c r="V111" s="136"/>
      <c r="W111" s="136"/>
      <c r="X111" s="136"/>
      <c r="Y111" s="136"/>
      <c r="Z111" s="136"/>
    </row>
    <row r="112" spans="1:26" x14ac:dyDescent="0.3">
      <c r="A112" s="12"/>
      <c r="B112" s="172"/>
      <c r="C112" s="13"/>
      <c r="D112" s="136"/>
      <c r="E112" s="136"/>
      <c r="F112" s="136"/>
      <c r="G112" s="136"/>
      <c r="H112" s="136"/>
      <c r="I112" s="136"/>
      <c r="R112" s="12"/>
      <c r="S112" s="172"/>
      <c r="T112" s="13"/>
      <c r="U112" s="136"/>
      <c r="V112" s="136"/>
      <c r="W112" s="136"/>
      <c r="X112" s="136"/>
      <c r="Y112" s="136"/>
      <c r="Z112" s="136"/>
    </row>
    <row r="113" spans="1:26" x14ac:dyDescent="0.3">
      <c r="A113" s="12"/>
      <c r="B113" s="172"/>
      <c r="C113" s="13"/>
      <c r="D113" s="136"/>
      <c r="E113" s="136"/>
      <c r="F113" s="136"/>
      <c r="G113" s="136"/>
      <c r="H113" s="136"/>
      <c r="I113" s="136"/>
      <c r="R113" s="12"/>
      <c r="S113" s="172"/>
      <c r="T113" s="13"/>
      <c r="U113" s="136"/>
      <c r="V113" s="136"/>
      <c r="W113" s="136"/>
      <c r="X113" s="136"/>
      <c r="Y113" s="136"/>
      <c r="Z113" s="136"/>
    </row>
    <row r="114" spans="1:26" x14ac:dyDescent="0.3">
      <c r="A114" s="12"/>
      <c r="B114" s="172"/>
      <c r="C114" s="13"/>
      <c r="D114" s="136"/>
      <c r="E114" s="136"/>
      <c r="F114" s="136"/>
      <c r="G114" s="136"/>
      <c r="H114" s="136"/>
      <c r="I114" s="136"/>
      <c r="R114" s="12"/>
      <c r="S114" s="172"/>
      <c r="T114" s="13"/>
      <c r="U114" s="136"/>
      <c r="V114" s="136"/>
      <c r="W114" s="136"/>
      <c r="X114" s="136"/>
      <c r="Y114" s="136"/>
      <c r="Z114" s="136"/>
    </row>
    <row r="115" spans="1:26" x14ac:dyDescent="0.3">
      <c r="A115" s="12"/>
      <c r="B115" s="172"/>
      <c r="C115" s="13"/>
      <c r="D115" s="136"/>
      <c r="E115" s="136"/>
      <c r="F115" s="136"/>
      <c r="G115" s="136"/>
      <c r="H115" s="136"/>
      <c r="I115" s="136"/>
      <c r="R115" s="12"/>
      <c r="S115" s="172"/>
      <c r="T115" s="13"/>
      <c r="U115" s="136"/>
      <c r="V115" s="136"/>
      <c r="W115" s="136"/>
      <c r="X115" s="136"/>
      <c r="Y115" s="136"/>
      <c r="Z115" s="136"/>
    </row>
    <row r="116" spans="1:26" x14ac:dyDescent="0.3">
      <c r="A116" s="12"/>
      <c r="B116" s="172"/>
      <c r="C116" s="13"/>
      <c r="D116" s="136"/>
      <c r="E116" s="136"/>
      <c r="F116" s="136"/>
      <c r="G116" s="136"/>
      <c r="H116" s="136"/>
      <c r="I116" s="136"/>
      <c r="R116" s="12"/>
      <c r="S116" s="172"/>
      <c r="T116" s="13"/>
      <c r="U116" s="136"/>
      <c r="V116" s="136"/>
      <c r="W116" s="136"/>
      <c r="X116" s="136"/>
      <c r="Y116" s="136"/>
      <c r="Z116" s="136"/>
    </row>
    <row r="117" spans="1:26" x14ac:dyDescent="0.3">
      <c r="A117" s="12"/>
      <c r="B117" s="172"/>
      <c r="C117" s="13"/>
      <c r="D117" s="136"/>
      <c r="E117" s="136"/>
      <c r="F117" s="136"/>
      <c r="G117" s="136"/>
      <c r="H117" s="136"/>
      <c r="I117" s="136"/>
      <c r="R117" s="12"/>
      <c r="S117" s="172"/>
      <c r="T117" s="13"/>
      <c r="U117" s="136"/>
      <c r="V117" s="136"/>
      <c r="W117" s="136"/>
      <c r="X117" s="136"/>
      <c r="Y117" s="136"/>
      <c r="Z117" s="136"/>
    </row>
    <row r="118" spans="1:26" x14ac:dyDescent="0.3">
      <c r="A118" s="12"/>
      <c r="B118" s="172"/>
      <c r="C118" s="13"/>
      <c r="D118" s="136"/>
      <c r="E118" s="136"/>
      <c r="F118" s="136"/>
      <c r="G118" s="136"/>
      <c r="H118" s="136"/>
      <c r="I118" s="136"/>
      <c r="R118" s="12"/>
      <c r="S118" s="172"/>
      <c r="T118" s="13"/>
      <c r="U118" s="136"/>
      <c r="V118" s="136"/>
      <c r="W118" s="136"/>
      <c r="X118" s="136"/>
      <c r="Y118" s="136"/>
      <c r="Z118" s="136"/>
    </row>
    <row r="119" spans="1:26" x14ac:dyDescent="0.3">
      <c r="A119" s="12"/>
      <c r="B119" s="172"/>
      <c r="C119" s="13"/>
      <c r="D119" s="136"/>
      <c r="E119" s="136"/>
      <c r="F119" s="136"/>
      <c r="G119" s="136"/>
      <c r="H119" s="136"/>
      <c r="I119" s="136"/>
      <c r="R119" s="12"/>
      <c r="S119" s="172"/>
      <c r="T119" s="13"/>
      <c r="U119" s="136"/>
      <c r="V119" s="136"/>
      <c r="W119" s="136"/>
      <c r="X119" s="136"/>
      <c r="Y119" s="136"/>
      <c r="Z119" s="136"/>
    </row>
    <row r="120" spans="1:26" x14ac:dyDescent="0.3">
      <c r="A120" s="12"/>
      <c r="B120" s="172"/>
      <c r="C120" s="13"/>
      <c r="D120" s="136"/>
      <c r="E120" s="136"/>
      <c r="F120" s="136"/>
      <c r="G120" s="136"/>
      <c r="H120" s="136"/>
      <c r="I120" s="136"/>
      <c r="R120" s="12"/>
      <c r="S120" s="172"/>
      <c r="T120" s="13"/>
      <c r="U120" s="136"/>
      <c r="V120" s="136"/>
      <c r="W120" s="136"/>
      <c r="X120" s="136"/>
      <c r="Y120" s="136"/>
      <c r="Z120" s="136"/>
    </row>
    <row r="121" spans="1:26" x14ac:dyDescent="0.3">
      <c r="A121" s="12"/>
      <c r="B121" s="172"/>
      <c r="C121" s="13"/>
      <c r="D121" s="136"/>
      <c r="E121" s="136"/>
      <c r="F121" s="136"/>
      <c r="G121" s="136"/>
      <c r="H121" s="136"/>
      <c r="I121" s="136"/>
      <c r="R121" s="12"/>
      <c r="S121" s="172"/>
      <c r="T121" s="13"/>
      <c r="U121" s="136"/>
      <c r="V121" s="136"/>
      <c r="W121" s="136"/>
      <c r="X121" s="136"/>
      <c r="Y121" s="136"/>
      <c r="Z121" s="136"/>
    </row>
    <row r="122" spans="1:26" x14ac:dyDescent="0.3">
      <c r="A122" s="12"/>
      <c r="B122" s="172"/>
      <c r="C122" s="13"/>
      <c r="D122" s="136"/>
      <c r="E122" s="136"/>
      <c r="F122" s="136"/>
      <c r="G122" s="136"/>
      <c r="H122" s="136"/>
      <c r="I122" s="136"/>
      <c r="R122" s="12"/>
      <c r="S122" s="172"/>
      <c r="T122" s="13"/>
      <c r="U122" s="136"/>
      <c r="V122" s="136"/>
      <c r="W122" s="136"/>
      <c r="X122" s="136"/>
      <c r="Y122" s="136"/>
      <c r="Z122" s="136"/>
    </row>
    <row r="123" spans="1:26" x14ac:dyDescent="0.3">
      <c r="A123" s="12"/>
      <c r="B123" s="172"/>
      <c r="C123" s="13"/>
      <c r="D123" s="136"/>
      <c r="E123" s="136"/>
      <c r="F123" s="136"/>
      <c r="G123" s="136"/>
      <c r="H123" s="136"/>
      <c r="I123" s="136"/>
      <c r="R123" s="12"/>
      <c r="S123" s="172"/>
      <c r="T123" s="13"/>
      <c r="U123" s="136"/>
      <c r="V123" s="136"/>
      <c r="W123" s="136"/>
      <c r="X123" s="136"/>
      <c r="Y123" s="136"/>
      <c r="Z123" s="136"/>
    </row>
    <row r="124" spans="1:26" x14ac:dyDescent="0.3">
      <c r="A124" s="12"/>
      <c r="B124" s="172"/>
      <c r="C124" s="13"/>
      <c r="D124" s="136"/>
      <c r="E124" s="136"/>
      <c r="F124" s="136"/>
      <c r="G124" s="136"/>
      <c r="H124" s="136"/>
      <c r="I124" s="136"/>
      <c r="R124" s="12"/>
      <c r="S124" s="172"/>
      <c r="T124" s="13"/>
      <c r="U124" s="136"/>
      <c r="V124" s="136"/>
      <c r="W124" s="136"/>
      <c r="X124" s="136"/>
      <c r="Y124" s="136"/>
      <c r="Z124" s="136"/>
    </row>
    <row r="125" spans="1:26" x14ac:dyDescent="0.3">
      <c r="A125" s="12"/>
      <c r="B125" s="172"/>
      <c r="C125" s="13"/>
      <c r="D125" s="136"/>
      <c r="E125" s="136"/>
      <c r="F125" s="136"/>
      <c r="G125" s="136"/>
      <c r="H125" s="136"/>
      <c r="I125" s="136"/>
      <c r="R125" s="12"/>
      <c r="S125" s="172"/>
      <c r="T125" s="13"/>
      <c r="U125" s="136"/>
      <c r="V125" s="136"/>
      <c r="W125" s="136"/>
      <c r="X125" s="136"/>
      <c r="Y125" s="136"/>
      <c r="Z125" s="136"/>
    </row>
    <row r="126" spans="1:26" x14ac:dyDescent="0.3">
      <c r="A126" s="12"/>
      <c r="B126" s="172"/>
      <c r="C126" s="13"/>
      <c r="D126" s="136"/>
      <c r="E126" s="136"/>
      <c r="F126" s="136"/>
      <c r="G126" s="136"/>
      <c r="H126" s="136"/>
      <c r="I126" s="136"/>
      <c r="R126" s="12"/>
      <c r="S126" s="172"/>
      <c r="T126" s="13"/>
      <c r="U126" s="136"/>
      <c r="V126" s="136"/>
      <c r="W126" s="136"/>
      <c r="X126" s="136"/>
      <c r="Y126" s="136"/>
      <c r="Z126" s="136"/>
    </row>
    <row r="127" spans="1:26" x14ac:dyDescent="0.3">
      <c r="A127" s="12"/>
      <c r="B127" s="172"/>
      <c r="C127" s="13"/>
      <c r="D127" s="136"/>
      <c r="E127" s="136"/>
      <c r="F127" s="136"/>
      <c r="G127" s="136"/>
      <c r="H127" s="136"/>
      <c r="I127" s="136"/>
      <c r="R127" s="12"/>
      <c r="S127" s="172"/>
      <c r="T127" s="13"/>
      <c r="U127" s="136"/>
      <c r="V127" s="136"/>
      <c r="W127" s="136"/>
      <c r="X127" s="136"/>
      <c r="Y127" s="136"/>
      <c r="Z127" s="136"/>
    </row>
    <row r="128" spans="1:26" x14ac:dyDescent="0.3">
      <c r="A128" s="12"/>
      <c r="B128" s="172"/>
      <c r="C128" s="13"/>
      <c r="D128" s="136"/>
      <c r="E128" s="136"/>
      <c r="F128" s="136"/>
      <c r="G128" s="136"/>
      <c r="H128" s="136"/>
      <c r="I128" s="136"/>
      <c r="R128" s="12"/>
      <c r="S128" s="172"/>
      <c r="T128" s="13"/>
      <c r="U128" s="136"/>
      <c r="V128" s="136"/>
      <c r="W128" s="136"/>
      <c r="X128" s="136"/>
      <c r="Y128" s="136"/>
      <c r="Z128" s="136"/>
    </row>
    <row r="129" spans="18:26" x14ac:dyDescent="0.3">
      <c r="R129" s="12"/>
      <c r="S129" s="172"/>
      <c r="T129" s="13"/>
      <c r="U129" s="136"/>
      <c r="V129" s="136"/>
      <c r="W129" s="136"/>
      <c r="X129" s="136"/>
      <c r="Y129" s="136"/>
      <c r="Z129" s="136"/>
    </row>
    <row r="130" spans="18:26" x14ac:dyDescent="0.3">
      <c r="R130" s="12"/>
      <c r="S130" s="172"/>
      <c r="T130" s="13"/>
      <c r="U130" s="136"/>
      <c r="V130" s="136"/>
      <c r="W130" s="136"/>
      <c r="X130" s="136"/>
      <c r="Y130" s="136"/>
      <c r="Z130" s="136"/>
    </row>
    <row r="131" spans="18:26" x14ac:dyDescent="0.3">
      <c r="R131" s="12"/>
      <c r="S131" s="172"/>
      <c r="T131" s="13"/>
      <c r="U131" s="136"/>
      <c r="V131" s="136"/>
      <c r="W131" s="136"/>
      <c r="X131" s="136"/>
      <c r="Y131" s="136"/>
      <c r="Z131" s="136"/>
    </row>
  </sheetData>
  <mergeCells count="9">
    <mergeCell ref="R1:Z1"/>
    <mergeCell ref="R3:T3"/>
    <mergeCell ref="R2:Z2"/>
    <mergeCell ref="K2:P2"/>
    <mergeCell ref="A2:C3"/>
    <mergeCell ref="K1:P1"/>
    <mergeCell ref="A1:C1"/>
    <mergeCell ref="D2:I2"/>
    <mergeCell ref="D1:I1"/>
  </mergeCells>
  <conditionalFormatting sqref="R4:Z40">
    <cfRule type="expression" dxfId="2" priority="2">
      <formula>MOD(ROW(),2)</formula>
    </cfRule>
  </conditionalFormatting>
  <conditionalFormatting sqref="R40:Z70">
    <cfRule type="expression" dxfId="1" priority="1">
      <formula>MOD(ROW(),2)</formula>
    </cfRule>
  </conditionalFormatting>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Split Custody (3)</vt:lpstr>
      <vt:lpstr>08 Guidelines Base Support  (3)</vt:lpstr>
      <vt:lpstr>Sole Custody (3)</vt:lpstr>
      <vt:lpstr>Summary Sheet </vt:lpstr>
      <vt:lpstr>Proposal Low Income Table</vt:lpstr>
      <vt:lpstr>08 Guidelines Base Support  (2)</vt:lpstr>
      <vt:lpstr>New Low Income Table (2)</vt:lpstr>
      <vt:lpstr>New Low Income Table</vt:lpstr>
      <vt:lpstr>Low Income table comparisons</vt:lpstr>
      <vt:lpstr>Sheet2</vt:lpstr>
      <vt:lpstr>08 Guidelines Base Support Tab </vt:lpstr>
      <vt:lpstr>Joint Custody (3)</vt:lpstr>
      <vt:lpstr>Mom's present home (2)</vt:lpstr>
      <vt:lpstr>Dad's present home (2)</vt:lpstr>
      <vt:lpstr>Sole Custody (2)</vt:lpstr>
      <vt:lpstr>Joint Custody (2)</vt:lpstr>
      <vt:lpstr>Split Custody (2)</vt:lpstr>
      <vt:lpstr>Monthly Net Income 100% Poverty</vt:lpstr>
      <vt:lpstr>Sole Custody</vt:lpstr>
      <vt:lpstr>Joint Custody</vt:lpstr>
      <vt:lpstr>Split Custody</vt:lpstr>
      <vt:lpstr>Mom's present home</vt:lpstr>
      <vt:lpstr>Dad's present home</vt:lpstr>
    </vt:vector>
  </TitlesOfParts>
  <Company>State of Utah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Brasher</dc:creator>
  <cp:lastModifiedBy>Patti Stavrides</cp:lastModifiedBy>
  <cp:lastPrinted>2018-12-07T22:28:22Z</cp:lastPrinted>
  <dcterms:created xsi:type="dcterms:W3CDTF">2013-04-15T14:35:09Z</dcterms:created>
  <dcterms:modified xsi:type="dcterms:W3CDTF">2019-09-13T15:20:40Z</dcterms:modified>
</cp:coreProperties>
</file>