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etmore\Downloads\"/>
    </mc:Choice>
  </mc:AlternateContent>
  <xr:revisionPtr revIDLastSave="0" documentId="8_{8A67A9F0-722A-4F1F-890D-7AAFE180965D}" xr6:coauthVersionLast="47" xr6:coauthVersionMax="47" xr10:uidLastSave="{00000000-0000-0000-0000-000000000000}"/>
  <bookViews>
    <workbookView xWindow="915" yWindow="915" windowWidth="17940" windowHeight="14160" xr2:uid="{D7CDCE96-9530-41AE-8AEE-33A238ACD6CC}"/>
  </bookViews>
  <sheets>
    <sheet name="FY27_Tentative_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P37" i="1"/>
  <c r="Q37" i="1" s="1"/>
  <c r="O37" i="1"/>
  <c r="N37" i="1"/>
  <c r="M37" i="1"/>
  <c r="L37" i="1"/>
  <c r="Q36" i="1"/>
  <c r="P33" i="1"/>
  <c r="Q33" i="1" s="1"/>
  <c r="O33" i="1"/>
  <c r="O41" i="1" s="1"/>
  <c r="N33" i="1"/>
  <c r="N41" i="1" s="1"/>
  <c r="M33" i="1"/>
  <c r="L33" i="1"/>
  <c r="Q32" i="1"/>
  <c r="Q30" i="1"/>
  <c r="Q28" i="1"/>
  <c r="Q27" i="1"/>
  <c r="Q26" i="1"/>
  <c r="Q25" i="1"/>
  <c r="N24" i="1"/>
  <c r="Q24" i="1" s="1"/>
  <c r="Q23" i="1"/>
  <c r="Q22" i="1"/>
  <c r="Q21" i="1"/>
  <c r="Q20" i="1"/>
  <c r="Q19" i="1"/>
  <c r="O16" i="1"/>
  <c r="N16" i="1"/>
  <c r="M16" i="1"/>
  <c r="Q14" i="1"/>
  <c r="P12" i="1"/>
  <c r="Q12" i="1" s="1"/>
  <c r="O12" i="1"/>
  <c r="N12" i="1"/>
  <c r="M12" i="1"/>
  <c r="L12" i="1"/>
  <c r="L16" i="1" s="1"/>
  <c r="L41" i="1" s="1"/>
  <c r="Q10" i="1"/>
  <c r="Q8" i="1"/>
  <c r="Q7" i="1"/>
  <c r="Q6" i="1"/>
  <c r="Q5" i="1"/>
  <c r="Q4" i="1"/>
  <c r="Q3" i="1"/>
  <c r="P16" i="1" l="1"/>
  <c r="P41" i="1" l="1"/>
  <c r="Q41" i="1" s="1"/>
  <c r="Q16" i="1"/>
</calcChain>
</file>

<file path=xl/sharedStrings.xml><?xml version="1.0" encoding="utf-8"?>
<sst xmlns="http://schemas.openxmlformats.org/spreadsheetml/2006/main" count="58" uniqueCount="40">
  <si>
    <t>UCA TENTATIVE FY2027 BUDGET</t>
  </si>
  <si>
    <t>Income/Revenue</t>
  </si>
  <si>
    <t xml:space="preserve">FY24 Actual </t>
  </si>
  <si>
    <t>FY25 Actual</t>
  </si>
  <si>
    <t xml:space="preserve">FY26 Budget </t>
  </si>
  <si>
    <t>FY26 Forecasted</t>
  </si>
  <si>
    <t>FY27 Proposed</t>
  </si>
  <si>
    <t xml:space="preserve">Difference </t>
  </si>
  <si>
    <t>Microwave Circuit Revenue</t>
  </si>
  <si>
    <t>Radio Service Revenue</t>
  </si>
  <si>
    <t xml:space="preserve">Rental Revenue </t>
  </si>
  <si>
    <t xml:space="preserve">Appropriations from Utah Statewide Radio System Restricted Account ($.27) </t>
  </si>
  <si>
    <t>Appropriations from Utah Statewide P25 System Retricted Account ($0.34)</t>
  </si>
  <si>
    <t>Appropriations from Utah Statewide 911 Emergency Service Account ($0.25)</t>
  </si>
  <si>
    <t>Federal Grant Revenue</t>
  </si>
  <si>
    <t xml:space="preserve">Miscellaneous Income/Revenue </t>
  </si>
  <si>
    <t>Total Income/Revenue</t>
  </si>
  <si>
    <t>Cost of Goods Sold</t>
  </si>
  <si>
    <t xml:space="preserve">Net Income (Income/Revenue after Cost of Goods Sold) </t>
  </si>
  <si>
    <t xml:space="preserve">Operating Expenses </t>
  </si>
  <si>
    <t xml:space="preserve">Administration Costs </t>
  </si>
  <si>
    <t xml:space="preserve">Depreciation </t>
  </si>
  <si>
    <t>Amoritization</t>
  </si>
  <si>
    <t>Insurance</t>
  </si>
  <si>
    <t>Interest</t>
  </si>
  <si>
    <t>Radio Network Maintenance Expansion</t>
  </si>
  <si>
    <t>Radio Network Upgrade</t>
  </si>
  <si>
    <t xml:space="preserve">Salaries, Benefits, and Payroll Taxes </t>
  </si>
  <si>
    <t>Professional Services</t>
  </si>
  <si>
    <t xml:space="preserve">911 Network Maintenance </t>
  </si>
  <si>
    <t>911 Distributions to PSAPs (CAD)</t>
  </si>
  <si>
    <t xml:space="preserve">Section 304.5 Remaining Funds </t>
  </si>
  <si>
    <t>Non-Network Rents and Leases</t>
  </si>
  <si>
    <t>Non-Network Utilities</t>
  </si>
  <si>
    <t>Total Operating Expenses</t>
  </si>
  <si>
    <t>Other Income &amp; Loss</t>
  </si>
  <si>
    <t>Gain/Loss from Sale of Assets</t>
  </si>
  <si>
    <t xml:space="preserve">Total Other Income&amp; Expenses </t>
  </si>
  <si>
    <t xml:space="preserve">Summary </t>
  </si>
  <si>
    <t xml:space="preserve">Net Income Less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</si>
</sst>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&quot; &quot;;&quot; &quot;&quot;$&quot;* &quot;(&quot;#,##0&quot;)&quot;;&quot; &quot;&quot;$&quot;* &quot;-&quot;#&quot; &quot;;&quot; &quot;@&quot; &quot;"/>
    <numFmt numFmtId="165" formatCode="&quot; &quot;&quot;$&quot;* #,##0.00&quot; &quot;;&quot; &quot;&quot;$&quot;* &quot;(&quot;#,##0.00&quot;)&quot;;&quot; &quot;&quot;$&quot;* &quot;-&quot;#&quot; &quot;;&quot; &quot;@&quot; &quot;"/>
  </numFmts>
  <fonts count="10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48"/>
      <color rgb="FF000000"/>
      <name val="Aptos Narrow"/>
      <family val="2"/>
    </font>
    <font>
      <sz val="11"/>
      <color rgb="FFFF0000"/>
      <name val="Aptos Narrow"/>
      <family val="2"/>
    </font>
    <font>
      <b/>
      <sz val="16"/>
      <color rgb="FF000000"/>
      <name val="Aptos Narrow"/>
      <family val="2"/>
    </font>
    <font>
      <sz val="16"/>
      <color rgb="FF000000"/>
      <name val="Aptos Narrow"/>
      <family val="2"/>
    </font>
    <font>
      <sz val="16"/>
      <color rgb="FFFF0000"/>
      <name val="Aptos Narrow"/>
      <family val="2"/>
    </font>
    <font>
      <sz val="14"/>
      <color rgb="FF000000"/>
      <name val="Aptos Narrow"/>
      <family val="2"/>
    </font>
    <font>
      <sz val="14"/>
      <color rgb="FFFF0000"/>
      <name val="Aptos Narrow"/>
      <family val="2"/>
    </font>
    <font>
      <b/>
      <sz val="16"/>
      <color rgb="FFFF0000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7" fillId="0" borderId="4" xfId="0" applyNumberFormat="1" applyFont="1" applyBorder="1" applyAlignment="1">
      <alignment horizontal="center"/>
    </xf>
    <xf numFmtId="10" fontId="7" fillId="0" borderId="5" xfId="2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0" fontId="7" fillId="0" borderId="11" xfId="2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0" fontId="8" fillId="0" borderId="5" xfId="2" applyNumberFormat="1" applyFont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0" fontId="7" fillId="0" borderId="12" xfId="2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65" fontId="7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12" xfId="2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7" fillId="0" borderId="0" xfId="0" applyFont="1"/>
    <xf numFmtId="10" fontId="7" fillId="0" borderId="0" xfId="2" applyNumberFormat="1" applyFont="1"/>
    <xf numFmtId="10" fontId="1" fillId="0" borderId="0" xfId="2" applyNumberFormat="1"/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0" fillId="0" borderId="3" xfId="0" applyFill="1" applyBorder="1"/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9" xfId="0" applyFill="1" applyBorder="1"/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0" xfId="0"/>
    <xf numFmtId="0" fontId="7" fillId="0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2" xfId="0" applyFont="1" applyFill="1" applyBorder="1" applyAlignment="1">
      <alignment horizontal="left"/>
    </xf>
  </cellXfs>
  <cellStyles count="3">
    <cellStyle name="Currency" xfId="1" builtinId="4" customBuiltin="1"/>
    <cellStyle name="Normal" xfId="0" builtinId="0" customBuiltin="1"/>
    <cellStyle name="Per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30BE-5153-4DC1-A75E-2C84B9DDD201}">
  <dimension ref="A1:R84"/>
  <sheetViews>
    <sheetView tabSelected="1" workbookViewId="0">
      <selection sqref="A1:Q1"/>
    </sheetView>
  </sheetViews>
  <sheetFormatPr defaultRowHeight="15" x14ac:dyDescent="0.3"/>
  <cols>
    <col min="1" max="9" width="8.88671875" customWidth="1"/>
    <col min="10" max="10" width="7.6640625" customWidth="1"/>
    <col min="11" max="11" width="1.88671875" customWidth="1"/>
    <col min="12" max="12" width="25.109375" customWidth="1"/>
    <col min="13" max="16" width="28.33203125" customWidth="1"/>
    <col min="17" max="17" width="14.88671875" style="35" bestFit="1" customWidth="1"/>
    <col min="18" max="18" width="8.88671875" style="1" customWidth="1"/>
    <col min="19" max="19" width="8.88671875" customWidth="1"/>
  </cols>
  <sheetData>
    <row r="1" spans="1:18" ht="111.75" customHeight="1" thickBo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s="5" customFormat="1" ht="21.6" thickBot="1" x14ac:dyDescent="0.45">
      <c r="A2" s="37" t="s">
        <v>1</v>
      </c>
      <c r="B2" s="37"/>
      <c r="C2" s="37"/>
      <c r="D2" s="37"/>
      <c r="E2" s="37"/>
      <c r="F2" s="38"/>
      <c r="G2" s="38"/>
      <c r="H2" s="38"/>
      <c r="I2" s="38"/>
      <c r="J2" s="38"/>
      <c r="K2" s="38"/>
      <c r="L2" s="2" t="s">
        <v>2</v>
      </c>
      <c r="M2" s="2" t="s">
        <v>3</v>
      </c>
      <c r="N2" s="2" t="s">
        <v>4</v>
      </c>
      <c r="O2" s="2" t="s">
        <v>5</v>
      </c>
      <c r="P2" s="2" t="s">
        <v>6</v>
      </c>
      <c r="Q2" s="3" t="s">
        <v>7</v>
      </c>
      <c r="R2" s="4"/>
    </row>
    <row r="3" spans="1:18" ht="18" x14ac:dyDescent="0.35">
      <c r="A3" s="39" t="s">
        <v>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6">
        <v>239348.92</v>
      </c>
      <c r="M3" s="6">
        <v>194862.58</v>
      </c>
      <c r="N3" s="6">
        <v>195000</v>
      </c>
      <c r="O3" s="6">
        <v>122997.37</v>
      </c>
      <c r="P3" s="6">
        <v>117800</v>
      </c>
      <c r="Q3" s="7">
        <f t="shared" ref="Q3:Q8" si="0">SUM(P3/N3)-1</f>
        <v>-0.39589743589743587</v>
      </c>
    </row>
    <row r="4" spans="1:18" ht="18" x14ac:dyDescent="0.35">
      <c r="A4" s="40" t="s">
        <v>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8">
        <v>564577.09</v>
      </c>
      <c r="M4" s="8">
        <v>474211.08</v>
      </c>
      <c r="N4" s="8">
        <v>472000</v>
      </c>
      <c r="O4" s="8">
        <v>446453.68</v>
      </c>
      <c r="P4" s="8">
        <v>517000</v>
      </c>
      <c r="Q4" s="9">
        <f t="shared" si="0"/>
        <v>9.5338983050847537E-2</v>
      </c>
    </row>
    <row r="5" spans="1:18" ht="18" x14ac:dyDescent="0.3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8">
        <v>330338.44</v>
      </c>
      <c r="M5" s="8">
        <v>316807.27</v>
      </c>
      <c r="N5" s="8">
        <v>334000</v>
      </c>
      <c r="O5" s="8">
        <v>321845.90000000002</v>
      </c>
      <c r="P5" s="8">
        <v>294000</v>
      </c>
      <c r="Q5" s="9">
        <f t="shared" si="0"/>
        <v>-0.11976047904191611</v>
      </c>
    </row>
    <row r="6" spans="1:18" ht="18" x14ac:dyDescent="0.35">
      <c r="A6" s="40" t="s">
        <v>11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8">
        <v>8033240.8300000001</v>
      </c>
      <c r="M6" s="8">
        <v>9688759.2200000007</v>
      </c>
      <c r="N6" s="8">
        <v>21990000</v>
      </c>
      <c r="O6" s="8">
        <v>16176757.08</v>
      </c>
      <c r="P6" s="8">
        <v>16500000</v>
      </c>
      <c r="Q6" s="9">
        <f t="shared" si="0"/>
        <v>-0.24965893587994548</v>
      </c>
    </row>
    <row r="7" spans="1:18" ht="18" x14ac:dyDescent="0.35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8">
        <v>15505046.279999999</v>
      </c>
      <c r="M7" s="8">
        <v>10772953.67</v>
      </c>
      <c r="N7" s="8">
        <v>10000</v>
      </c>
      <c r="O7" s="8">
        <v>199094.45</v>
      </c>
      <c r="P7" s="8">
        <v>0</v>
      </c>
      <c r="Q7" s="9">
        <f t="shared" si="0"/>
        <v>-1</v>
      </c>
    </row>
    <row r="8" spans="1:18" ht="18" x14ac:dyDescent="0.35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8">
        <v>10725424.83</v>
      </c>
      <c r="M8" s="8">
        <v>9274575.1699999999</v>
      </c>
      <c r="N8" s="8">
        <v>10000000</v>
      </c>
      <c r="O8" s="8">
        <v>10000000</v>
      </c>
      <c r="P8" s="8">
        <v>10000000</v>
      </c>
      <c r="Q8" s="9">
        <f t="shared" si="0"/>
        <v>0</v>
      </c>
    </row>
    <row r="9" spans="1:18" ht="18" x14ac:dyDescent="0.35">
      <c r="A9" s="40" t="s">
        <v>14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8">
        <v>0</v>
      </c>
      <c r="M9" s="8">
        <v>0</v>
      </c>
      <c r="N9" s="8">
        <v>0</v>
      </c>
      <c r="O9" s="8">
        <v>0</v>
      </c>
      <c r="P9" s="8">
        <v>0</v>
      </c>
      <c r="Q9" s="9">
        <v>0</v>
      </c>
    </row>
    <row r="10" spans="1:18" ht="18" x14ac:dyDescent="0.35">
      <c r="A10" s="40" t="s">
        <v>15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8">
        <v>4825330.9800000004</v>
      </c>
      <c r="M10" s="8">
        <v>4058425.24</v>
      </c>
      <c r="N10" s="8">
        <v>2680000</v>
      </c>
      <c r="O10" s="8">
        <v>3258849.76</v>
      </c>
      <c r="P10" s="8">
        <v>2557600</v>
      </c>
      <c r="Q10" s="9">
        <f>SUM(P10/N10)-1</f>
        <v>-4.567164179104477E-2</v>
      </c>
    </row>
    <row r="11" spans="1:18" ht="18.600000000000001" thickBot="1" x14ac:dyDescent="0.4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10"/>
      <c r="M11" s="11"/>
      <c r="N11" s="11"/>
      <c r="O11" s="11"/>
      <c r="P11" s="11"/>
      <c r="Q11" s="12"/>
    </row>
    <row r="12" spans="1:18" ht="21.6" thickBot="1" x14ac:dyDescent="0.45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13">
        <f>SUM(L3:L10)</f>
        <v>40223307.370000005</v>
      </c>
      <c r="M12" s="13">
        <f>SUM(M3:M10)</f>
        <v>34780594.230000004</v>
      </c>
      <c r="N12" s="13">
        <f>SUM(N3:N10)</f>
        <v>35681000</v>
      </c>
      <c r="O12" s="13">
        <f>SUM(O3:O10)</f>
        <v>30525998.240000002</v>
      </c>
      <c r="P12" s="13">
        <f>SUM(P3:P10)</f>
        <v>29986400</v>
      </c>
      <c r="Q12" s="9">
        <f>SUM(P12/N12)-1</f>
        <v>-0.15959754491185785</v>
      </c>
    </row>
    <row r="13" spans="1:18" ht="18.600000000000001" thickBot="1" x14ac:dyDescent="0.4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14"/>
      <c r="M13" s="15"/>
      <c r="N13" s="15"/>
      <c r="O13" s="15"/>
      <c r="P13" s="15"/>
      <c r="Q13" s="16"/>
    </row>
    <row r="14" spans="1:18" ht="21.6" thickBot="1" x14ac:dyDescent="0.45">
      <c r="A14" s="43" t="s">
        <v>17</v>
      </c>
      <c r="B14" s="43"/>
      <c r="C14" s="43"/>
      <c r="D14" s="43"/>
      <c r="E14" s="43"/>
      <c r="F14" s="38"/>
      <c r="G14" s="38"/>
      <c r="H14" s="38"/>
      <c r="I14" s="38"/>
      <c r="J14" s="38"/>
      <c r="K14" s="38"/>
      <c r="L14" s="17">
        <v>0</v>
      </c>
      <c r="M14" s="17">
        <v>0</v>
      </c>
      <c r="N14" s="17">
        <v>55000</v>
      </c>
      <c r="O14" s="17">
        <v>0</v>
      </c>
      <c r="P14" s="17">
        <v>130000</v>
      </c>
      <c r="Q14" s="18">
        <f>SUM(P14/N14)-1</f>
        <v>1.3636363636363638</v>
      </c>
    </row>
    <row r="15" spans="1:18" ht="19.5" customHeight="1" thickBo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19"/>
      <c r="M15" s="20"/>
      <c r="N15" s="20"/>
      <c r="O15" s="20"/>
      <c r="P15" s="20"/>
      <c r="Q15" s="12"/>
    </row>
    <row r="16" spans="1:18" ht="21.6" thickBot="1" x14ac:dyDescent="0.45">
      <c r="A16" s="37" t="s">
        <v>18</v>
      </c>
      <c r="B16" s="37"/>
      <c r="C16" s="37"/>
      <c r="D16" s="37"/>
      <c r="E16" s="37"/>
      <c r="F16" s="37"/>
      <c r="G16" s="37"/>
      <c r="H16" s="37"/>
      <c r="I16" s="38"/>
      <c r="J16" s="38"/>
      <c r="K16" s="38"/>
      <c r="L16" s="17">
        <f>SUM(L12-L14)</f>
        <v>40223307.370000005</v>
      </c>
      <c r="M16" s="17">
        <f>SUM(M12-M14)</f>
        <v>34780594.230000004</v>
      </c>
      <c r="N16" s="17">
        <f>SUM(N12-N14)</f>
        <v>35626000</v>
      </c>
      <c r="O16" s="17">
        <f>SUM(O12-O14)</f>
        <v>30525998.240000002</v>
      </c>
      <c r="P16" s="17">
        <f>SUM(P12-P14)</f>
        <v>29856400</v>
      </c>
      <c r="Q16" s="18">
        <f>SUM(P16/N16)-1</f>
        <v>-0.16194913826980295</v>
      </c>
    </row>
    <row r="17" spans="1:18" ht="21.6" thickBot="1" x14ac:dyDescent="0.4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21"/>
      <c r="M17" s="8"/>
      <c r="N17" s="8"/>
      <c r="O17" s="8"/>
      <c r="P17" s="22"/>
      <c r="Q17" s="23"/>
    </row>
    <row r="18" spans="1:18" s="5" customFormat="1" ht="21.6" thickBot="1" x14ac:dyDescent="0.45">
      <c r="A18" s="37" t="s">
        <v>19</v>
      </c>
      <c r="B18" s="37"/>
      <c r="C18" s="37"/>
      <c r="D18" s="37"/>
      <c r="E18" s="37"/>
      <c r="F18" s="38"/>
      <c r="G18" s="38"/>
      <c r="H18" s="38"/>
      <c r="I18" s="38"/>
      <c r="J18" s="38"/>
      <c r="K18" s="38"/>
      <c r="L18" s="2" t="s">
        <v>2</v>
      </c>
      <c r="M18" s="2" t="s">
        <v>3</v>
      </c>
      <c r="N18" s="2" t="s">
        <v>4</v>
      </c>
      <c r="O18" s="2" t="s">
        <v>5</v>
      </c>
      <c r="P18" s="2" t="s">
        <v>6</v>
      </c>
      <c r="Q18" s="3" t="s">
        <v>7</v>
      </c>
      <c r="R18" s="4"/>
    </row>
    <row r="19" spans="1:18" ht="18" x14ac:dyDescent="0.35">
      <c r="A19" s="39" t="s">
        <v>20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6">
        <v>441394.17</v>
      </c>
      <c r="M19" s="6">
        <v>371951.88</v>
      </c>
      <c r="N19" s="6">
        <v>544572</v>
      </c>
      <c r="O19" s="6">
        <v>425055.33</v>
      </c>
      <c r="P19" s="6">
        <v>556384.61</v>
      </c>
      <c r="Q19" s="7">
        <f t="shared" ref="Q19:Q28" si="1">SUM(P19/N19)-1</f>
        <v>2.1691548592289056E-2</v>
      </c>
    </row>
    <row r="20" spans="1:18" ht="18" x14ac:dyDescent="0.35">
      <c r="A20" s="40" t="s">
        <v>21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8">
        <v>1745391.22</v>
      </c>
      <c r="M20" s="8">
        <v>2262216.67</v>
      </c>
      <c r="N20" s="8">
        <v>5500000</v>
      </c>
      <c r="O20" s="8">
        <v>2605092.2000000002</v>
      </c>
      <c r="P20" s="8">
        <v>5500000</v>
      </c>
      <c r="Q20" s="9">
        <f t="shared" si="1"/>
        <v>0</v>
      </c>
    </row>
    <row r="21" spans="1:18" ht="18" x14ac:dyDescent="0.35">
      <c r="A21" s="40" t="s">
        <v>22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8">
        <v>1045256.51</v>
      </c>
      <c r="M21" s="8">
        <v>1231393.6100000001</v>
      </c>
      <c r="N21" s="8">
        <v>1588500</v>
      </c>
      <c r="O21" s="8">
        <v>3691748.18</v>
      </c>
      <c r="P21" s="8">
        <v>5559192</v>
      </c>
      <c r="Q21" s="9">
        <f t="shared" si="1"/>
        <v>2.4996487252124644</v>
      </c>
    </row>
    <row r="22" spans="1:18" ht="18" x14ac:dyDescent="0.35">
      <c r="A22" s="40" t="s">
        <v>23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8">
        <v>126958.64</v>
      </c>
      <c r="M22" s="8">
        <v>128751.21</v>
      </c>
      <c r="N22" s="8">
        <v>141366.69</v>
      </c>
      <c r="O22" s="8">
        <v>133905.04999999999</v>
      </c>
      <c r="P22" s="8">
        <v>158090.67000000001</v>
      </c>
      <c r="Q22" s="9">
        <f t="shared" si="1"/>
        <v>0.11830212619394298</v>
      </c>
    </row>
    <row r="23" spans="1:18" ht="18" x14ac:dyDescent="0.35">
      <c r="A23" s="40" t="s">
        <v>24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8">
        <v>92084.68</v>
      </c>
      <c r="M23" s="8">
        <v>128092.4</v>
      </c>
      <c r="N23" s="8">
        <v>102820</v>
      </c>
      <c r="O23" s="8">
        <v>1084971</v>
      </c>
      <c r="P23" s="8">
        <v>1680350</v>
      </c>
      <c r="Q23" s="9">
        <f t="shared" si="1"/>
        <v>15.342637619140245</v>
      </c>
    </row>
    <row r="24" spans="1:18" ht="18" x14ac:dyDescent="0.35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8">
        <v>1345829.56</v>
      </c>
      <c r="M24" s="8">
        <v>1525094.19</v>
      </c>
      <c r="N24" s="8">
        <f>SUM(2316500+58000)</f>
        <v>2374500</v>
      </c>
      <c r="O24" s="8">
        <v>1784085.76</v>
      </c>
      <c r="P24" s="8">
        <v>2119480</v>
      </c>
      <c r="Q24" s="9">
        <f t="shared" si="1"/>
        <v>-0.10739945251631922</v>
      </c>
    </row>
    <row r="25" spans="1:18" ht="18" x14ac:dyDescent="0.35">
      <c r="A25" s="40" t="s">
        <v>26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8">
        <v>12322703.02</v>
      </c>
      <c r="M25" s="8">
        <v>1703367.02</v>
      </c>
      <c r="N25" s="8">
        <v>48000</v>
      </c>
      <c r="O25" s="8">
        <v>147726.73000000001</v>
      </c>
      <c r="P25" s="8">
        <v>48000</v>
      </c>
      <c r="Q25" s="9">
        <f t="shared" si="1"/>
        <v>0</v>
      </c>
    </row>
    <row r="26" spans="1:18" ht="18" x14ac:dyDescent="0.35">
      <c r="A26" s="40" t="s">
        <v>27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8">
        <v>5723417.8899999997</v>
      </c>
      <c r="M26" s="8">
        <v>6098841.21</v>
      </c>
      <c r="N26" s="8">
        <v>7916423</v>
      </c>
      <c r="O26" s="8">
        <v>6109067.7400000002</v>
      </c>
      <c r="P26" s="8">
        <v>8452257</v>
      </c>
      <c r="Q26" s="9">
        <f t="shared" si="1"/>
        <v>6.7686378052309815E-2</v>
      </c>
    </row>
    <row r="27" spans="1:18" ht="18" x14ac:dyDescent="0.35">
      <c r="A27" s="40" t="s">
        <v>28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8">
        <v>188042.92</v>
      </c>
      <c r="M27" s="8">
        <v>74195.81</v>
      </c>
      <c r="N27" s="8">
        <v>283075.44</v>
      </c>
      <c r="O27" s="8">
        <v>97605.63</v>
      </c>
      <c r="P27" s="8">
        <v>176280.71</v>
      </c>
      <c r="Q27" s="9">
        <f t="shared" si="1"/>
        <v>-0.37726596839344317</v>
      </c>
    </row>
    <row r="28" spans="1:18" ht="18" x14ac:dyDescent="0.35">
      <c r="A28" s="40" t="s">
        <v>29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8">
        <v>4473472.04</v>
      </c>
      <c r="M28" s="8">
        <v>4786674.28</v>
      </c>
      <c r="N28" s="8">
        <v>6282900</v>
      </c>
      <c r="O28" s="8">
        <v>3486606.41</v>
      </c>
      <c r="P28" s="8">
        <v>3549869.75</v>
      </c>
      <c r="Q28" s="9">
        <f t="shared" si="1"/>
        <v>-0.434995026182177</v>
      </c>
    </row>
    <row r="29" spans="1:18" ht="18" x14ac:dyDescent="0.35">
      <c r="A29" s="40" t="s">
        <v>30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8">
        <v>681056</v>
      </c>
      <c r="M29" s="8">
        <v>0</v>
      </c>
      <c r="N29" s="8">
        <v>0</v>
      </c>
      <c r="O29" s="8">
        <v>0</v>
      </c>
      <c r="P29" s="8">
        <v>0</v>
      </c>
      <c r="Q29" s="9">
        <v>0</v>
      </c>
    </row>
    <row r="30" spans="1:18" ht="18" x14ac:dyDescent="0.35">
      <c r="A30" s="40" t="s">
        <v>31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8">
        <v>2161939.91</v>
      </c>
      <c r="M30" s="8">
        <v>2051376.44</v>
      </c>
      <c r="N30" s="8">
        <v>2000000</v>
      </c>
      <c r="O30" s="8">
        <v>1745203.88</v>
      </c>
      <c r="P30" s="8">
        <v>0</v>
      </c>
      <c r="Q30" s="9">
        <f>SUM(P30/N30)-1</f>
        <v>-1</v>
      </c>
    </row>
    <row r="31" spans="1:18" ht="18" x14ac:dyDescent="0.35">
      <c r="A31" s="40" t="s">
        <v>32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8">
        <v>46100</v>
      </c>
      <c r="M31" s="8">
        <v>0</v>
      </c>
      <c r="N31" s="8"/>
      <c r="O31" s="8">
        <v>0</v>
      </c>
      <c r="P31" s="8">
        <v>0</v>
      </c>
      <c r="Q31" s="9">
        <v>0</v>
      </c>
    </row>
    <row r="32" spans="1:18" ht="18.600000000000001" thickBot="1" x14ac:dyDescent="0.4">
      <c r="A32" s="45" t="s">
        <v>33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11">
        <v>17781.740000000002</v>
      </c>
      <c r="M32" s="11">
        <v>15496.73</v>
      </c>
      <c r="N32" s="11">
        <v>25000</v>
      </c>
      <c r="O32" s="11">
        <v>17346.87</v>
      </c>
      <c r="P32" s="11">
        <v>21500</v>
      </c>
      <c r="Q32" s="12">
        <f>SUM(P32/N32)-1</f>
        <v>-0.14000000000000001</v>
      </c>
    </row>
    <row r="33" spans="1:18" ht="22.5" customHeight="1" thickBot="1" x14ac:dyDescent="0.45">
      <c r="A33" s="37" t="s">
        <v>34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24">
        <f>SUM(L19:L32)</f>
        <v>30411428.300000001</v>
      </c>
      <c r="M33" s="24">
        <f>SUM(M19:M32)</f>
        <v>20377451.450000003</v>
      </c>
      <c r="N33" s="24">
        <f>SUM(N19:N32)</f>
        <v>26807157.130000003</v>
      </c>
      <c r="O33" s="24">
        <f>SUM(O19:O32)</f>
        <v>21328414.780000001</v>
      </c>
      <c r="P33" s="24">
        <f>SUM(P19:P32)</f>
        <v>27821404.740000002</v>
      </c>
      <c r="Q33" s="18">
        <f>SUM(P33/N33)-1</f>
        <v>3.7834955981399077E-2</v>
      </c>
    </row>
    <row r="34" spans="1:18" ht="21.6" thickBot="1" x14ac:dyDescent="0.45">
      <c r="A34" s="46">
        <v>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25"/>
    </row>
    <row r="35" spans="1:18" s="5" customFormat="1" ht="21.6" thickBot="1" x14ac:dyDescent="0.45">
      <c r="A35" s="37" t="s">
        <v>35</v>
      </c>
      <c r="B35" s="37"/>
      <c r="C35" s="37"/>
      <c r="D35" s="37"/>
      <c r="E35" s="37"/>
      <c r="F35" s="38"/>
      <c r="G35" s="38"/>
      <c r="H35" s="38"/>
      <c r="I35" s="38"/>
      <c r="J35" s="38"/>
      <c r="K35" s="38"/>
      <c r="L35" s="2" t="s">
        <v>2</v>
      </c>
      <c r="M35" s="2" t="s">
        <v>3</v>
      </c>
      <c r="N35" s="2" t="s">
        <v>4</v>
      </c>
      <c r="O35" s="2" t="s">
        <v>5</v>
      </c>
      <c r="P35" s="2" t="s">
        <v>6</v>
      </c>
      <c r="Q35" s="26" t="s">
        <v>7</v>
      </c>
      <c r="R35" s="4"/>
    </row>
    <row r="36" spans="1:18" ht="18.600000000000001" thickBot="1" x14ac:dyDescent="0.4">
      <c r="A36" s="47" t="s">
        <v>36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27">
        <v>59481.64</v>
      </c>
      <c r="M36" s="27">
        <v>-4455793.5</v>
      </c>
      <c r="N36" s="27">
        <v>-50000</v>
      </c>
      <c r="O36" s="27">
        <v>-50000</v>
      </c>
      <c r="P36" s="27">
        <v>-150000</v>
      </c>
      <c r="Q36" s="18">
        <f>SUM(P36/N36)-1</f>
        <v>2</v>
      </c>
    </row>
    <row r="37" spans="1:18" ht="21.6" thickBot="1" x14ac:dyDescent="0.45">
      <c r="A37" s="37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24">
        <f>SUM(L36)</f>
        <v>59481.64</v>
      </c>
      <c r="M37" s="24">
        <f>SUM(M36)</f>
        <v>-4455793.5</v>
      </c>
      <c r="N37" s="24">
        <f>SUM(N36)</f>
        <v>-50000</v>
      </c>
      <c r="O37" s="24">
        <f>SUM(O36)</f>
        <v>-50000</v>
      </c>
      <c r="P37" s="24">
        <f>SUM(P36)</f>
        <v>-150000</v>
      </c>
      <c r="Q37" s="18">
        <f>SUM(P37/N37)-1</f>
        <v>2</v>
      </c>
    </row>
    <row r="38" spans="1:18" ht="21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29"/>
      <c r="P38" s="29"/>
      <c r="Q38" s="30"/>
    </row>
    <row r="39" spans="1:18" ht="21.6" thickBot="1" x14ac:dyDescent="0.4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21"/>
      <c r="M39" s="21"/>
      <c r="N39" s="21"/>
      <c r="O39" s="21"/>
      <c r="P39" s="31"/>
      <c r="Q39" s="23"/>
    </row>
    <row r="40" spans="1:18" s="5" customFormat="1" ht="21.6" thickBot="1" x14ac:dyDescent="0.45">
      <c r="A40" s="37" t="s">
        <v>38</v>
      </c>
      <c r="B40" s="37"/>
      <c r="C40" s="37"/>
      <c r="D40" s="37"/>
      <c r="E40" s="37"/>
      <c r="F40" s="38"/>
      <c r="G40" s="38"/>
      <c r="H40" s="38"/>
      <c r="I40" s="38"/>
      <c r="J40" s="38"/>
      <c r="K40" s="38"/>
      <c r="L40" s="2" t="s">
        <v>2</v>
      </c>
      <c r="M40" s="2" t="s">
        <v>3</v>
      </c>
      <c r="N40" s="2" t="s">
        <v>4</v>
      </c>
      <c r="O40" s="2" t="s">
        <v>5</v>
      </c>
      <c r="P40" s="2" t="s">
        <v>6</v>
      </c>
      <c r="Q40" s="3" t="s">
        <v>7</v>
      </c>
      <c r="R40" s="4"/>
    </row>
    <row r="41" spans="1:18" ht="21.6" thickBot="1" x14ac:dyDescent="0.45">
      <c r="A41" s="37" t="s">
        <v>39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2">
        <f>SUM(L16-L33+L37)</f>
        <v>9871360.7100000046</v>
      </c>
      <c r="M41" s="17">
        <f>SUM(M16-M33+M37)</f>
        <v>9947349.2800000012</v>
      </c>
      <c r="N41" s="17">
        <f>SUM(N16-N33+N37)</f>
        <v>8768842.8699999973</v>
      </c>
      <c r="O41" s="17">
        <f>SUM(O16-O33+O37)</f>
        <v>9147583.4600000009</v>
      </c>
      <c r="P41" s="17">
        <f>SUM(P16-P33+P37)</f>
        <v>1884995.2599999979</v>
      </c>
      <c r="Q41" s="18">
        <f>SUM(P41/N41)-1</f>
        <v>-0.78503489138242499</v>
      </c>
    </row>
    <row r="42" spans="1:18" ht="18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21"/>
      <c r="M42" s="21"/>
      <c r="N42" s="21"/>
      <c r="O42" s="21"/>
      <c r="P42" s="21"/>
      <c r="Q42" s="30"/>
    </row>
    <row r="43" spans="1:18" ht="18" x14ac:dyDescent="0.3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21"/>
      <c r="M43" s="21"/>
      <c r="N43" s="21"/>
      <c r="O43" s="21"/>
      <c r="P43" s="21"/>
      <c r="Q43" s="30"/>
    </row>
    <row r="44" spans="1:18" ht="18" x14ac:dyDescent="0.3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21"/>
      <c r="M44" s="21"/>
      <c r="N44" s="21"/>
      <c r="O44" s="21"/>
      <c r="P44" s="21"/>
      <c r="Q44" s="30"/>
    </row>
    <row r="45" spans="1:18" ht="18" x14ac:dyDescent="0.3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21"/>
      <c r="M45" s="21"/>
      <c r="N45" s="21"/>
      <c r="O45" s="21"/>
      <c r="P45" s="21"/>
      <c r="Q45" s="30"/>
    </row>
    <row r="46" spans="1:18" ht="18" x14ac:dyDescent="0.3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21"/>
      <c r="M46" s="21"/>
      <c r="N46" s="21"/>
      <c r="O46" s="21"/>
      <c r="P46" s="21"/>
      <c r="Q46" s="30"/>
    </row>
    <row r="47" spans="1:18" ht="18" x14ac:dyDescent="0.3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21"/>
      <c r="M47" s="21"/>
      <c r="N47" s="21"/>
      <c r="O47" s="21"/>
      <c r="P47" s="21"/>
      <c r="Q47" s="30"/>
    </row>
    <row r="48" spans="1:18" ht="18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21"/>
      <c r="M48" s="21"/>
      <c r="N48" s="21"/>
      <c r="O48" s="21"/>
      <c r="P48" s="21"/>
      <c r="Q48" s="30"/>
    </row>
    <row r="49" spans="1:17" ht="18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21"/>
      <c r="M49" s="21"/>
      <c r="N49" s="21"/>
      <c r="O49" s="21"/>
      <c r="P49" s="21"/>
      <c r="Q49" s="30"/>
    </row>
    <row r="50" spans="1:17" ht="18" x14ac:dyDescent="0.3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21"/>
      <c r="M50" s="21"/>
      <c r="N50" s="21"/>
      <c r="O50" s="21"/>
      <c r="P50" s="21"/>
      <c r="Q50" s="30"/>
    </row>
    <row r="51" spans="1:17" ht="18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21"/>
      <c r="M51" s="21"/>
      <c r="N51" s="21"/>
      <c r="O51" s="21"/>
      <c r="P51" s="21"/>
      <c r="Q51" s="30"/>
    </row>
    <row r="52" spans="1:17" ht="18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21"/>
      <c r="M52" s="21"/>
      <c r="N52" s="21"/>
      <c r="O52" s="21"/>
      <c r="P52" s="21"/>
      <c r="Q52" s="30"/>
    </row>
    <row r="53" spans="1:17" ht="18" x14ac:dyDescent="0.3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21"/>
      <c r="M53" s="21"/>
      <c r="N53" s="21"/>
      <c r="O53" s="21"/>
      <c r="P53" s="21"/>
      <c r="Q53" s="30"/>
    </row>
    <row r="54" spans="1:17" ht="18" x14ac:dyDescent="0.3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21"/>
      <c r="M54" s="21"/>
      <c r="N54" s="21"/>
      <c r="O54" s="21"/>
      <c r="P54" s="21"/>
      <c r="Q54" s="30"/>
    </row>
    <row r="55" spans="1:17" ht="18" x14ac:dyDescent="0.3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21"/>
      <c r="M55" s="21"/>
      <c r="N55" s="21"/>
      <c r="O55" s="21"/>
      <c r="P55" s="21"/>
      <c r="Q55" s="30"/>
    </row>
    <row r="56" spans="1:17" ht="18" x14ac:dyDescent="0.3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21"/>
      <c r="M56" s="21"/>
      <c r="N56" s="21"/>
      <c r="O56" s="21"/>
      <c r="P56" s="21"/>
      <c r="Q56" s="30"/>
    </row>
    <row r="57" spans="1:17" ht="18" x14ac:dyDescent="0.3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21"/>
      <c r="M57" s="21"/>
      <c r="N57" s="21"/>
      <c r="O57" s="21"/>
      <c r="P57" s="21"/>
      <c r="Q57" s="30"/>
    </row>
    <row r="58" spans="1:17" ht="18" x14ac:dyDescent="0.3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21"/>
      <c r="M58" s="21"/>
      <c r="N58" s="21"/>
      <c r="O58" s="21"/>
      <c r="P58" s="21"/>
      <c r="Q58" s="30"/>
    </row>
    <row r="59" spans="1:17" ht="18" x14ac:dyDescent="0.3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21"/>
      <c r="M59" s="21"/>
      <c r="N59" s="21"/>
      <c r="O59" s="21"/>
      <c r="P59" s="21"/>
      <c r="Q59" s="30"/>
    </row>
    <row r="60" spans="1:17" ht="18" x14ac:dyDescent="0.3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21"/>
      <c r="M60" s="21"/>
      <c r="N60" s="21"/>
      <c r="O60" s="21"/>
      <c r="P60" s="21"/>
      <c r="Q60" s="30"/>
    </row>
    <row r="61" spans="1:17" ht="18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21"/>
      <c r="M61" s="21"/>
      <c r="N61" s="21"/>
      <c r="O61" s="21"/>
      <c r="P61" s="21"/>
      <c r="Q61" s="30"/>
    </row>
    <row r="62" spans="1:17" ht="18" x14ac:dyDescent="0.3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21"/>
      <c r="M62" s="21"/>
      <c r="N62" s="21"/>
      <c r="O62" s="21"/>
      <c r="P62" s="21"/>
      <c r="Q62" s="30"/>
    </row>
    <row r="63" spans="1:17" ht="18" x14ac:dyDescent="0.3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21"/>
      <c r="M63" s="21"/>
      <c r="N63" s="21"/>
      <c r="O63" s="21"/>
      <c r="P63" s="21"/>
      <c r="Q63" s="30"/>
    </row>
    <row r="64" spans="1:17" ht="18" x14ac:dyDescent="0.3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21"/>
      <c r="M64" s="21"/>
      <c r="N64" s="21"/>
      <c r="O64" s="21"/>
      <c r="P64" s="21"/>
      <c r="Q64" s="30"/>
    </row>
    <row r="65" spans="1:17" ht="18" x14ac:dyDescent="0.3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21"/>
      <c r="M65" s="21"/>
      <c r="N65" s="21"/>
      <c r="O65" s="21"/>
      <c r="P65" s="21"/>
      <c r="Q65" s="30"/>
    </row>
    <row r="66" spans="1:17" ht="18" x14ac:dyDescent="0.3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21"/>
      <c r="M66" s="21"/>
      <c r="N66" s="21"/>
      <c r="O66" s="21"/>
      <c r="P66" s="21"/>
      <c r="Q66" s="30"/>
    </row>
    <row r="67" spans="1:17" ht="18" x14ac:dyDescent="0.3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21"/>
      <c r="M67" s="21"/>
      <c r="N67" s="21"/>
      <c r="O67" s="21"/>
      <c r="P67" s="21"/>
      <c r="Q67" s="30"/>
    </row>
    <row r="68" spans="1:17" ht="18" x14ac:dyDescent="0.3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21"/>
      <c r="M68" s="21"/>
      <c r="N68" s="21"/>
      <c r="O68" s="21"/>
      <c r="P68" s="21"/>
      <c r="Q68" s="30"/>
    </row>
    <row r="69" spans="1:17" ht="18" x14ac:dyDescent="0.3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21"/>
      <c r="M69" s="21"/>
      <c r="N69" s="21"/>
      <c r="O69" s="21"/>
      <c r="P69" s="21"/>
      <c r="Q69" s="30"/>
    </row>
    <row r="70" spans="1:17" ht="18" x14ac:dyDescent="0.3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21"/>
      <c r="M70" s="21"/>
      <c r="N70" s="21"/>
      <c r="O70" s="21"/>
      <c r="P70" s="21"/>
      <c r="Q70" s="30"/>
    </row>
    <row r="71" spans="1:17" ht="18" x14ac:dyDescent="0.3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21"/>
      <c r="M71" s="21"/>
      <c r="N71" s="21"/>
      <c r="O71" s="21"/>
      <c r="P71" s="21"/>
      <c r="Q71" s="30"/>
    </row>
    <row r="72" spans="1:17" ht="18" x14ac:dyDescent="0.3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21"/>
      <c r="M72" s="21"/>
      <c r="N72" s="21"/>
      <c r="O72" s="21"/>
      <c r="P72" s="21"/>
      <c r="Q72" s="30"/>
    </row>
    <row r="73" spans="1:17" ht="18" x14ac:dyDescent="0.3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21"/>
      <c r="M73" s="21"/>
      <c r="N73" s="21"/>
      <c r="O73" s="21"/>
      <c r="P73" s="21"/>
      <c r="Q73" s="30"/>
    </row>
    <row r="74" spans="1:17" ht="18" x14ac:dyDescent="0.3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21"/>
      <c r="M74" s="21"/>
      <c r="N74" s="21"/>
      <c r="O74" s="21"/>
      <c r="P74" s="21"/>
      <c r="Q74" s="30"/>
    </row>
    <row r="75" spans="1:17" ht="18" x14ac:dyDescent="0.3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21"/>
      <c r="M75" s="21"/>
      <c r="N75" s="21"/>
      <c r="O75" s="21"/>
      <c r="P75" s="21"/>
      <c r="Q75" s="30"/>
    </row>
    <row r="76" spans="1:17" ht="18" x14ac:dyDescent="0.3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21"/>
      <c r="M76" s="21"/>
      <c r="N76" s="21"/>
      <c r="O76" s="21"/>
      <c r="P76" s="21"/>
      <c r="Q76" s="30"/>
    </row>
    <row r="77" spans="1:17" ht="18" x14ac:dyDescent="0.3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21"/>
      <c r="M77" s="21"/>
      <c r="N77" s="21"/>
      <c r="O77" s="21"/>
      <c r="P77" s="21"/>
      <c r="Q77" s="30"/>
    </row>
    <row r="78" spans="1:17" ht="18" x14ac:dyDescent="0.3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21"/>
      <c r="M78" s="21"/>
      <c r="N78" s="21"/>
      <c r="O78" s="21"/>
      <c r="P78" s="21"/>
      <c r="Q78" s="30"/>
    </row>
    <row r="79" spans="1:17" ht="18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21"/>
      <c r="M79" s="21"/>
      <c r="N79" s="21"/>
      <c r="O79" s="21"/>
      <c r="P79" s="21"/>
      <c r="Q79" s="30"/>
    </row>
    <row r="80" spans="1:17" ht="18" x14ac:dyDescent="0.3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4"/>
    </row>
    <row r="81" spans="1:17" ht="18" x14ac:dyDescent="0.3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4"/>
    </row>
    <row r="82" spans="1:17" ht="18" x14ac:dyDescent="0.3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4"/>
    </row>
    <row r="83" spans="1:17" ht="18" x14ac:dyDescent="0.3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4"/>
    </row>
    <row r="84" spans="1:17" ht="18" x14ac:dyDescent="0.3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4"/>
    </row>
  </sheetData>
  <mergeCells count="84">
    <mergeCell ref="A75:K75"/>
    <mergeCell ref="A76:K76"/>
    <mergeCell ref="A77:K77"/>
    <mergeCell ref="A78:K78"/>
    <mergeCell ref="A79:K79"/>
    <mergeCell ref="A69:K69"/>
    <mergeCell ref="A70:K70"/>
    <mergeCell ref="A71:K71"/>
    <mergeCell ref="A72:K72"/>
    <mergeCell ref="A73:K73"/>
    <mergeCell ref="A74:K74"/>
    <mergeCell ref="A63:K63"/>
    <mergeCell ref="A64:K64"/>
    <mergeCell ref="A65:K65"/>
    <mergeCell ref="A66:K66"/>
    <mergeCell ref="A67:K67"/>
    <mergeCell ref="A68:K68"/>
    <mergeCell ref="A57:K57"/>
    <mergeCell ref="A58:K58"/>
    <mergeCell ref="A59:K59"/>
    <mergeCell ref="A60:K60"/>
    <mergeCell ref="A61:K61"/>
    <mergeCell ref="A62:K62"/>
    <mergeCell ref="A51:K51"/>
    <mergeCell ref="A52:K52"/>
    <mergeCell ref="A53:K53"/>
    <mergeCell ref="A54:K54"/>
    <mergeCell ref="A55:K55"/>
    <mergeCell ref="A56:K56"/>
    <mergeCell ref="A45:K45"/>
    <mergeCell ref="A46:K46"/>
    <mergeCell ref="A47:K47"/>
    <mergeCell ref="A48:K48"/>
    <mergeCell ref="A49:K49"/>
    <mergeCell ref="A50:K50"/>
    <mergeCell ref="A40:E40"/>
    <mergeCell ref="F40:K40"/>
    <mergeCell ref="A41:K41"/>
    <mergeCell ref="A42:K42"/>
    <mergeCell ref="A43:K43"/>
    <mergeCell ref="A44:K44"/>
    <mergeCell ref="A34:P34"/>
    <mergeCell ref="A35:E35"/>
    <mergeCell ref="F35:K35"/>
    <mergeCell ref="A36:K36"/>
    <mergeCell ref="A37:K37"/>
    <mergeCell ref="A39:K39"/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A17:K17"/>
    <mergeCell ref="A18:E18"/>
    <mergeCell ref="F18:K18"/>
    <mergeCell ref="A19:K19"/>
    <mergeCell ref="A20:K20"/>
    <mergeCell ref="A21:K21"/>
    <mergeCell ref="A12:K12"/>
    <mergeCell ref="A13:K13"/>
    <mergeCell ref="A14:E14"/>
    <mergeCell ref="F14:K14"/>
    <mergeCell ref="A15:K15"/>
    <mergeCell ref="A16:H16"/>
    <mergeCell ref="I16:K16"/>
    <mergeCell ref="A6:K6"/>
    <mergeCell ref="A7:K7"/>
    <mergeCell ref="A8:K8"/>
    <mergeCell ref="A9:K9"/>
    <mergeCell ref="A10:K10"/>
    <mergeCell ref="A11:K11"/>
    <mergeCell ref="A1:Q1"/>
    <mergeCell ref="A2:E2"/>
    <mergeCell ref="F2:K2"/>
    <mergeCell ref="A3:K3"/>
    <mergeCell ref="A4:K4"/>
    <mergeCell ref="A5:K5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FY27_Tentative_Budget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Mathieu</dc:creator>
  <cp:lastModifiedBy>Sarah Wetmore</cp:lastModifiedBy>
  <dcterms:created xsi:type="dcterms:W3CDTF">2026-05-08T23:28:51Z</dcterms:created>
  <dcterms:modified xsi:type="dcterms:W3CDTF">2026-06-25T23:11:23Z</dcterms:modified>
</cp:coreProperties>
</file>