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0966397\Box\DPEBWN - Edith Bowen School\Edith Bowen Operations\Governing Board Meeting Items\FY26\"/>
    </mc:Choice>
  </mc:AlternateContent>
  <xr:revisionPtr revIDLastSave="0" documentId="13_ncr:1_{9DB667C8-902A-4EF3-8E8E-0F0D72712FB9}" xr6:coauthVersionLast="47" xr6:coauthVersionMax="47" xr10:uidLastSave="{00000000-0000-0000-0000-000000000000}"/>
  <bookViews>
    <workbookView xWindow="-120" yWindow="-120" windowWidth="29040" windowHeight="15720" xr2:uid="{B4FA199F-E274-47D8-8AC8-57071236EF6D}"/>
  </bookViews>
  <sheets>
    <sheet name="Sheet1" sheetId="1" r:id="rId1"/>
    <sheet name="Sheet2" sheetId="2" r:id="rId2"/>
  </sheets>
  <definedNames>
    <definedName name="_xlnm._FilterDatabase" localSheetId="0" hidden="1">Sheet1!$A$1:$F$70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53" i="1" l="1"/>
  <c r="H53" i="1"/>
  <c r="I74" i="1"/>
  <c r="M30" i="1" l="1"/>
  <c r="O30" i="1" s="1"/>
  <c r="O72" i="1"/>
  <c r="O71" i="1"/>
  <c r="E53" i="1"/>
  <c r="F51" i="1"/>
  <c r="D74" i="1"/>
  <c r="C74" i="1"/>
  <c r="E74" i="1" s="1"/>
  <c r="O69" i="1"/>
  <c r="F69" i="1"/>
  <c r="K73" i="1"/>
  <c r="M73" i="1"/>
  <c r="O73" i="1" s="1"/>
  <c r="O67" i="1"/>
  <c r="O61" i="1"/>
  <c r="O60" i="1"/>
  <c r="O59" i="1"/>
  <c r="O58" i="1"/>
  <c r="O57" i="1"/>
  <c r="O70" i="1"/>
  <c r="O68" i="1"/>
  <c r="O66" i="1"/>
  <c r="O65" i="1"/>
  <c r="O64" i="1"/>
  <c r="O63" i="1"/>
  <c r="O51" i="1"/>
  <c r="O50" i="1"/>
  <c r="O49" i="1"/>
  <c r="O48" i="1"/>
  <c r="O47" i="1"/>
  <c r="O46" i="1"/>
  <c r="O45" i="1"/>
  <c r="O44" i="1"/>
  <c r="O43" i="1"/>
  <c r="O41" i="1"/>
  <c r="O40" i="1"/>
  <c r="O39" i="1"/>
  <c r="O38" i="1"/>
  <c r="O37" i="1"/>
  <c r="O36" i="1"/>
  <c r="O35" i="1"/>
  <c r="O34" i="1"/>
  <c r="O42" i="1"/>
  <c r="M36" i="1"/>
  <c r="M35" i="1"/>
  <c r="M34" i="1"/>
  <c r="O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12" i="1" l="1"/>
  <c r="O12" i="1" s="1"/>
  <c r="K32" i="1"/>
  <c r="F63" i="1"/>
  <c r="F65" i="1"/>
  <c r="F64" i="1"/>
  <c r="F62" i="1"/>
  <c r="F70" i="1" l="1"/>
  <c r="H74" i="1"/>
  <c r="M13" i="1" l="1"/>
  <c r="O13" i="1" s="1"/>
  <c r="M52" i="1"/>
  <c r="D53" i="1" l="1"/>
  <c r="C53" i="1" l="1"/>
  <c r="F45" i="1"/>
  <c r="F44" i="1"/>
  <c r="F47" i="1"/>
  <c r="F50" i="1"/>
  <c r="F68" i="1" l="1"/>
  <c r="F67" i="1"/>
  <c r="F66" i="1"/>
  <c r="J74" i="1" l="1"/>
  <c r="K44" i="1"/>
  <c r="M4" i="1" l="1"/>
  <c r="O4" i="1" s="1"/>
  <c r="M5" i="1"/>
  <c r="O5" i="1" s="1"/>
  <c r="M6" i="1"/>
  <c r="O6" i="1" s="1"/>
  <c r="M7" i="1"/>
  <c r="O7" i="1" s="1"/>
  <c r="M8" i="1"/>
  <c r="O8" i="1" s="1"/>
  <c r="M9" i="1"/>
  <c r="O9" i="1" s="1"/>
  <c r="M10" i="1"/>
  <c r="O10" i="1" s="1"/>
  <c r="M11" i="1"/>
  <c r="O11" i="1" s="1"/>
  <c r="M14" i="1"/>
  <c r="O14" i="1" s="1"/>
  <c r="M15" i="1"/>
  <c r="O15" i="1" s="1"/>
  <c r="M16" i="1"/>
  <c r="O16" i="1" s="1"/>
  <c r="M17" i="1"/>
  <c r="O17" i="1" s="1"/>
  <c r="M18" i="1"/>
  <c r="O18" i="1" s="1"/>
  <c r="M20" i="1"/>
  <c r="O20" i="1" s="1"/>
  <c r="M21" i="1"/>
  <c r="O21" i="1" s="1"/>
  <c r="M22" i="1"/>
  <c r="O22" i="1" s="1"/>
  <c r="M23" i="1"/>
  <c r="O23" i="1" s="1"/>
  <c r="M24" i="1"/>
  <c r="O24" i="1" s="1"/>
  <c r="M25" i="1"/>
  <c r="O25" i="1" s="1"/>
  <c r="M26" i="1"/>
  <c r="O26" i="1" s="1"/>
  <c r="M27" i="1"/>
  <c r="O27" i="1" s="1"/>
  <c r="M28" i="1"/>
  <c r="O28" i="1" s="1"/>
  <c r="M29" i="1"/>
  <c r="O29" i="1" s="1"/>
  <c r="M31" i="1"/>
  <c r="O31" i="1" s="1"/>
  <c r="N74" i="1" l="1"/>
  <c r="L74" i="1"/>
  <c r="K74" i="1"/>
  <c r="N53" i="1"/>
  <c r="L53" i="1"/>
  <c r="J53" i="1"/>
  <c r="F48" i="1" l="1"/>
  <c r="F46" i="1"/>
  <c r="F43" i="1"/>
  <c r="K40" i="1" l="1"/>
  <c r="K43" i="1"/>
  <c r="K42" i="1"/>
  <c r="K41" i="1"/>
  <c r="K36" i="1"/>
  <c r="K35" i="1"/>
  <c r="K39" i="1"/>
  <c r="K38" i="1"/>
  <c r="K37" i="1"/>
  <c r="K28" i="1"/>
  <c r="K10" i="1"/>
  <c r="K20" i="1"/>
  <c r="K29" i="1"/>
  <c r="K9" i="1"/>
  <c r="K11" i="1"/>
  <c r="K16" i="1"/>
  <c r="K27" i="1"/>
  <c r="K23" i="1"/>
  <c r="K17" i="1"/>
  <c r="K18" i="1"/>
  <c r="K21" i="1"/>
  <c r="K22" i="1"/>
  <c r="K5" i="1"/>
  <c r="K7" i="1"/>
  <c r="K15" i="1"/>
  <c r="K13" i="1"/>
  <c r="K14" i="1"/>
  <c r="K4" i="1"/>
  <c r="K6" i="1"/>
  <c r="K24" i="1"/>
  <c r="K25" i="1"/>
  <c r="K26" i="1"/>
  <c r="K31" i="1"/>
  <c r="K8" i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4" i="2"/>
  <c r="G65" i="2"/>
  <c r="E63" i="2"/>
  <c r="D63" i="2"/>
  <c r="C63" i="2"/>
  <c r="F54" i="2"/>
  <c r="F63" i="2" s="1"/>
  <c r="E47" i="2"/>
  <c r="E65" i="2" s="1"/>
  <c r="D47" i="2"/>
  <c r="C47" i="2"/>
  <c r="F46" i="2"/>
  <c r="F45" i="2"/>
  <c r="F44" i="2"/>
  <c r="F43" i="2"/>
  <c r="F42" i="2"/>
  <c r="F41" i="2"/>
  <c r="F40" i="2"/>
  <c r="F39" i="2"/>
  <c r="F38" i="2"/>
  <c r="F37" i="2"/>
  <c r="F60" i="1"/>
  <c r="F15" i="1"/>
  <c r="K53" i="1" l="1"/>
  <c r="O53" i="1"/>
  <c r="M53" i="1"/>
  <c r="C65" i="2"/>
  <c r="D65" i="2"/>
  <c r="F47" i="2"/>
  <c r="F65" i="2" s="1"/>
  <c r="N76" i="1" l="1"/>
  <c r="E76" i="1"/>
  <c r="C76" i="1"/>
  <c r="D76" i="1" l="1"/>
  <c r="I76" i="1"/>
  <c r="J76" i="1"/>
  <c r="H76" i="1"/>
  <c r="F59" i="1" l="1"/>
  <c r="F58" i="1"/>
  <c r="F57" i="1"/>
  <c r="F56" i="1"/>
  <c r="F61" i="1"/>
  <c r="F39" i="1"/>
  <c r="F42" i="1"/>
  <c r="F41" i="1"/>
  <c r="F40" i="1"/>
  <c r="F35" i="1"/>
  <c r="F34" i="1"/>
  <c r="F38" i="1"/>
  <c r="F37" i="1"/>
  <c r="F36" i="1"/>
  <c r="F31" i="1"/>
  <c r="F26" i="1"/>
  <c r="F25" i="1"/>
  <c r="F24" i="1"/>
  <c r="F6" i="1"/>
  <c r="F4" i="1"/>
  <c r="F14" i="1"/>
  <c r="F13" i="1"/>
  <c r="F7" i="1"/>
  <c r="F5" i="1"/>
  <c r="F22" i="1"/>
  <c r="F21" i="1"/>
  <c r="F18" i="1"/>
  <c r="F17" i="1"/>
  <c r="F23" i="1"/>
  <c r="F27" i="1"/>
  <c r="F16" i="1"/>
  <c r="F11" i="1"/>
  <c r="F9" i="1"/>
  <c r="F29" i="1"/>
  <c r="F20" i="1"/>
  <c r="F10" i="1"/>
  <c r="F28" i="1"/>
  <c r="F8" i="1"/>
  <c r="F74" i="1" l="1"/>
  <c r="F53" i="1"/>
  <c r="F76" i="1" s="1"/>
  <c r="M62" i="1" l="1"/>
  <c r="M74" i="1" l="1"/>
  <c r="O62" i="1"/>
  <c r="O74" i="1"/>
  <c r="O76" i="1" s="1"/>
  <c r="M76" i="1"/>
</calcChain>
</file>

<file path=xl/sharedStrings.xml><?xml version="1.0" encoding="utf-8"?>
<sst xmlns="http://schemas.openxmlformats.org/spreadsheetml/2006/main" count="279" uniqueCount="195">
  <si>
    <t>A24835</t>
  </si>
  <si>
    <t>A24852</t>
  </si>
  <si>
    <t>A24836</t>
  </si>
  <si>
    <t>A24851</t>
  </si>
  <si>
    <t>A24838</t>
  </si>
  <si>
    <t>A01426</t>
  </si>
  <si>
    <t>Lunch Program</t>
  </si>
  <si>
    <t>A24843</t>
  </si>
  <si>
    <t>A24834</t>
  </si>
  <si>
    <t>A24850</t>
  </si>
  <si>
    <t>A24849</t>
  </si>
  <si>
    <t>A24853</t>
  </si>
  <si>
    <t>A27915</t>
  </si>
  <si>
    <t>A29545</t>
  </si>
  <si>
    <t>A24833</t>
  </si>
  <si>
    <t>A45125</t>
  </si>
  <si>
    <t>Teacher Salary Supplement Program</t>
  </si>
  <si>
    <t>A46198</t>
  </si>
  <si>
    <t>Teacher and Student Success Act Program</t>
  </si>
  <si>
    <t>A24839</t>
  </si>
  <si>
    <t>A24848</t>
  </si>
  <si>
    <t>Class Size Reduction</t>
  </si>
  <si>
    <t>A24837</t>
  </si>
  <si>
    <t>A24841</t>
  </si>
  <si>
    <t>A40515</t>
  </si>
  <si>
    <t>A25635</t>
  </si>
  <si>
    <t>A39601</t>
  </si>
  <si>
    <t>A32644</t>
  </si>
  <si>
    <t>A01428</t>
  </si>
  <si>
    <t>Teton Science School</t>
  </si>
  <si>
    <t>A20022</t>
  </si>
  <si>
    <t>A01427</t>
  </si>
  <si>
    <t>Media Materials Acquisitions</t>
  </si>
  <si>
    <t>A01423</t>
  </si>
  <si>
    <t>A01425</t>
  </si>
  <si>
    <t>A01422</t>
  </si>
  <si>
    <t>Edith Bowen Development</t>
  </si>
  <si>
    <t>A08561</t>
  </si>
  <si>
    <t>A27891</t>
  </si>
  <si>
    <t>JR &amp; Theresa Allred Spendable</t>
  </si>
  <si>
    <t>Encumbrance</t>
  </si>
  <si>
    <t>Edith Bowen Miscellaneous</t>
  </si>
  <si>
    <t>EDITH BOWEN SCHOOL LUNCH PROG.</t>
  </si>
  <si>
    <t>Music / Orchestra</t>
  </si>
  <si>
    <t>A24833 CLASSROOM SUPPLIES</t>
  </si>
  <si>
    <t>A24834 READING ACHIEVEMENT</t>
  </si>
  <si>
    <t>A24835 CHARTER LOCAL REPLACEMENT</t>
  </si>
  <si>
    <t>A24836 SCHOOL LAND TRUST</t>
  </si>
  <si>
    <t>A24837 Charter School Funding Base</t>
  </si>
  <si>
    <t>A24838 EDUCATOR SALARY ADJUSTMENTS</t>
  </si>
  <si>
    <t>A24839 LIBRARY BOOKS &amp; ELEC. RES.</t>
  </si>
  <si>
    <t>A24841 GIFTED &amp; TALENTED</t>
  </si>
  <si>
    <t>A24843 AT RISK REGULAR PROGRAM</t>
  </si>
  <si>
    <t>A24849 SPEC. ED. SELF CONTAINED</t>
  </si>
  <si>
    <t>A24850 SPEC. ED. ADD-ON</t>
  </si>
  <si>
    <t>A24851 PROFESSIONAL STAFF</t>
  </si>
  <si>
    <t>A24853 EXTENDED YEAR SPEC. ED.</t>
  </si>
  <si>
    <t>A25635 EBLS After School Program</t>
  </si>
  <si>
    <t>A25967</t>
  </si>
  <si>
    <t>Edith Bowen School EG Benefits</t>
  </si>
  <si>
    <t>A27915 SPECIAL EDUCATOR STIPENDS</t>
  </si>
  <si>
    <t>Spec. Ed. State Programs</t>
  </si>
  <si>
    <t>Ryker Dattage Outdoor Ed. Fund</t>
  </si>
  <si>
    <t>A38067</t>
  </si>
  <si>
    <t>Lunch Program - State Liquor Tax</t>
  </si>
  <si>
    <t>6th Grade Capstone Event</t>
  </si>
  <si>
    <t>Beverley Taylor Sorenson Arts</t>
  </si>
  <si>
    <t>A50257</t>
  </si>
  <si>
    <t>A51257</t>
  </si>
  <si>
    <t>Kindergarten Operation MSP</t>
  </si>
  <si>
    <t>A24852 1-12</t>
  </si>
  <si>
    <t>Donation Accounts</t>
  </si>
  <si>
    <t>MSP Allotments</t>
  </si>
  <si>
    <t>A51955</t>
  </si>
  <si>
    <t>Local Charter Replacement - Building</t>
  </si>
  <si>
    <t>Public Ed Capital &amp; Technology</t>
  </si>
  <si>
    <t>Educator Professional Time</t>
  </si>
  <si>
    <t>A54434</t>
  </si>
  <si>
    <t>A54435</t>
  </si>
  <si>
    <t>Electronic Cigarette Substance &amp; Nicotine</t>
  </si>
  <si>
    <t>Suicide Prevention</t>
  </si>
  <si>
    <t>*Revenue is approx.depends on lunch count</t>
  </si>
  <si>
    <t>Kindergarten Snacks</t>
  </si>
  <si>
    <t>LETRs Professional Development</t>
  </si>
  <si>
    <t>FY23 IDEA Preschool</t>
  </si>
  <si>
    <t>A54508</t>
  </si>
  <si>
    <t>A51810</t>
  </si>
  <si>
    <t>A51809</t>
  </si>
  <si>
    <t>A56282</t>
  </si>
  <si>
    <t xml:space="preserve">GRANTS </t>
  </si>
  <si>
    <t xml:space="preserve">Overall Total </t>
  </si>
  <si>
    <t xml:space="preserve">SubTotal </t>
  </si>
  <si>
    <t>Actual Revenue as of August 31, 2023</t>
  </si>
  <si>
    <t>Actual Expenses as of August 31, 2023</t>
  </si>
  <si>
    <t>FY24 REAP Grant</t>
  </si>
  <si>
    <t>FY24 School-based Mental Health Qualifie</t>
  </si>
  <si>
    <t>FY24 Title I</t>
  </si>
  <si>
    <t>FY24 Title II</t>
  </si>
  <si>
    <t>FY24 Title IV</t>
  </si>
  <si>
    <t>FY24 IDEA Preschool</t>
  </si>
  <si>
    <t>FY24 IDEA School Age</t>
  </si>
  <si>
    <t>FY24 Professional Learning</t>
  </si>
  <si>
    <t xml:space="preserve">Flex Allocation </t>
  </si>
  <si>
    <t>A24847</t>
  </si>
  <si>
    <t>* Used for Professional Development</t>
  </si>
  <si>
    <t>*With no GEERS funding LRF will need to be used.</t>
  </si>
  <si>
    <t>A58031</t>
  </si>
  <si>
    <t>A58026</t>
  </si>
  <si>
    <t>A58030</t>
  </si>
  <si>
    <t>A58032</t>
  </si>
  <si>
    <t>A58201</t>
  </si>
  <si>
    <t>A58339</t>
  </si>
  <si>
    <t>A58025</t>
  </si>
  <si>
    <t>FY24 PIP Grant</t>
  </si>
  <si>
    <t xml:space="preserve">Funds come mid year and end of year. </t>
  </si>
  <si>
    <t>ESSER 90 %</t>
  </si>
  <si>
    <t>Expected Revenue - Actual Expense FY24</t>
  </si>
  <si>
    <t>Balance as of Sept 30, 2023</t>
  </si>
  <si>
    <t>Other Accounts</t>
  </si>
  <si>
    <t>A52892</t>
  </si>
  <si>
    <t>EBLS Frisbee Golf Club</t>
  </si>
  <si>
    <t>Ski Day</t>
  </si>
  <si>
    <t>A54205</t>
  </si>
  <si>
    <t>A56526</t>
  </si>
  <si>
    <t>4th Grade Field Experience</t>
  </si>
  <si>
    <t>Kindergarten Playground Fund</t>
  </si>
  <si>
    <t>A57334</t>
  </si>
  <si>
    <t>FY24 Software Licenses for K-3 Reading</t>
  </si>
  <si>
    <t>A59671</t>
  </si>
  <si>
    <t>FY24 POH School Safety and Support</t>
  </si>
  <si>
    <t xml:space="preserve"> </t>
  </si>
  <si>
    <t>FY25 Title I</t>
  </si>
  <si>
    <t>FY25 Title II</t>
  </si>
  <si>
    <t>FY25 Title IV</t>
  </si>
  <si>
    <t>FY25 REAP Grant</t>
  </si>
  <si>
    <t>FY25 IDEA School Age</t>
  </si>
  <si>
    <t>FY25 IDEA Preschool</t>
  </si>
  <si>
    <t>Lego Robotics</t>
  </si>
  <si>
    <t>A58483</t>
  </si>
  <si>
    <t>A58484</t>
  </si>
  <si>
    <t>Green Car</t>
  </si>
  <si>
    <t>A61444</t>
  </si>
  <si>
    <t>Utah Learns Conference</t>
  </si>
  <si>
    <t>A61962</t>
  </si>
  <si>
    <t>A61964</t>
  </si>
  <si>
    <t>A61961</t>
  </si>
  <si>
    <t>A61676</t>
  </si>
  <si>
    <t>FY25 School Safety Stipend</t>
  </si>
  <si>
    <t>A62088</t>
  </si>
  <si>
    <t>Experts Among Us</t>
  </si>
  <si>
    <t>A61958</t>
  </si>
  <si>
    <t>A63131</t>
  </si>
  <si>
    <t>A63133</t>
  </si>
  <si>
    <t>A63126</t>
  </si>
  <si>
    <t>A63132</t>
  </si>
  <si>
    <t>FY25 Electronic Cigarette Substance Abuse</t>
  </si>
  <si>
    <t>FY25 Professional Learning</t>
  </si>
  <si>
    <t>A63125</t>
  </si>
  <si>
    <t>Utah Learns Network Development &amp; Conf</t>
  </si>
  <si>
    <t>A63141</t>
  </si>
  <si>
    <t>A63135</t>
  </si>
  <si>
    <t>Future Educators (Student Teacher Stipend)</t>
  </si>
  <si>
    <t>A63391</t>
  </si>
  <si>
    <t>Mortensen OEF Spendable</t>
  </si>
  <si>
    <t>`</t>
  </si>
  <si>
    <t>FY26 Budgeted Revenue/Expenses</t>
  </si>
  <si>
    <t xml:space="preserve"> Expected Revenue FY26</t>
  </si>
  <si>
    <t>Expected Expenses FY26</t>
  </si>
  <si>
    <t>Actual Rollover FY25</t>
  </si>
  <si>
    <t>Expected balance FY26</t>
  </si>
  <si>
    <t>Expected Revenue - Actual Expense - Encumbrance Year End FY26</t>
  </si>
  <si>
    <t>Projected FY26 Ending Balance + Actual Rollover FY25</t>
  </si>
  <si>
    <t>Teacher Salary Supplement Program-SHINE</t>
  </si>
  <si>
    <t>FY26 REAP Grant</t>
  </si>
  <si>
    <t>FY26 Actual Revenue/Expenses</t>
  </si>
  <si>
    <t>Professional Staff</t>
  </si>
  <si>
    <t>Public Educator Capital &amp; Tech Fund</t>
  </si>
  <si>
    <t>*Prof Staff is now Flex. Will be moving expenses</t>
  </si>
  <si>
    <t>*No more funds from State</t>
  </si>
  <si>
    <t>Revenue comes in beginning of year (Jan-Mar)</t>
  </si>
  <si>
    <t>Move benefits to benefit pool</t>
  </si>
  <si>
    <t>Expenses as of Oct. 31, 2025</t>
  </si>
  <si>
    <t>A66790</t>
  </si>
  <si>
    <t>A66745</t>
  </si>
  <si>
    <t>Reduced Lunch Reimbursement</t>
  </si>
  <si>
    <t>A66736</t>
  </si>
  <si>
    <t>FY26 Software License -3 Reading</t>
  </si>
  <si>
    <t>A66744</t>
  </si>
  <si>
    <t>A65794</t>
  </si>
  <si>
    <t>FY26 AI &amp; Robotics</t>
  </si>
  <si>
    <t>Revenue as of   Dec. 31, 2025</t>
  </si>
  <si>
    <t>Educator Support Professional Bonus</t>
  </si>
  <si>
    <t>A66859</t>
  </si>
  <si>
    <t>FY26 School-based Mental Health Qualifie</t>
  </si>
  <si>
    <t>A64302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</si>
</sst>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/>
      <right/>
      <top style="double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164" fontId="0" fillId="0" borderId="0" xfId="1" applyNumberFormat="1" applyFont="1" applyFill="1"/>
    <xf numFmtId="164" fontId="0" fillId="0" borderId="0" xfId="1" applyNumberFormat="1" applyFont="1"/>
    <xf numFmtId="164" fontId="0" fillId="0" borderId="0" xfId="1" applyNumberFormat="1" applyFont="1" applyFill="1" applyAlignment="1">
      <alignment vertical="top"/>
    </xf>
    <xf numFmtId="164" fontId="0" fillId="0" borderId="0" xfId="1" applyNumberFormat="1" applyFont="1" applyAlignment="1">
      <alignment vertical="top"/>
    </xf>
    <xf numFmtId="164" fontId="6" fillId="0" borderId="0" xfId="1" applyNumberFormat="1" applyFont="1" applyFill="1"/>
    <xf numFmtId="164" fontId="2" fillId="0" borderId="0" xfId="1" applyNumberFormat="1" applyFont="1" applyFill="1" applyBorder="1"/>
    <xf numFmtId="164" fontId="6" fillId="0" borderId="0" xfId="1" applyNumberFormat="1" applyFont="1" applyFill="1" applyAlignment="1">
      <alignment vertical="top"/>
    </xf>
    <xf numFmtId="0" fontId="2" fillId="4" borderId="0" xfId="0" applyFont="1" applyFill="1"/>
    <xf numFmtId="164" fontId="2" fillId="0" borderId="1" xfId="1" applyNumberFormat="1" applyFont="1" applyBorder="1"/>
    <xf numFmtId="164" fontId="6" fillId="0" borderId="0" xfId="1" applyNumberFormat="1" applyFont="1" applyFill="1" applyBorder="1"/>
    <xf numFmtId="0" fontId="3" fillId="0" borderId="0" xfId="0" applyFont="1"/>
    <xf numFmtId="164" fontId="4" fillId="0" borderId="0" xfId="1" applyNumberFormat="1" applyFont="1" applyFill="1" applyAlignment="1">
      <alignment wrapText="1"/>
    </xf>
    <xf numFmtId="164" fontId="5" fillId="0" borderId="0" xfId="1" applyNumberFormat="1" applyFont="1" applyFill="1" applyAlignment="1">
      <alignment wrapText="1"/>
    </xf>
    <xf numFmtId="164" fontId="6" fillId="0" borderId="0" xfId="1" applyNumberFormat="1" applyFont="1"/>
    <xf numFmtId="0" fontId="6" fillId="0" borderId="0" xfId="0" applyFont="1"/>
    <xf numFmtId="0" fontId="5" fillId="3" borderId="0" xfId="0" applyFont="1" applyFill="1" applyAlignment="1">
      <alignment horizontal="center" wrapText="1"/>
    </xf>
    <xf numFmtId="0" fontId="4" fillId="0" borderId="0" xfId="0" applyFont="1" applyAlignment="1">
      <alignment horizontal="center" wrapText="1"/>
    </xf>
    <xf numFmtId="164" fontId="7" fillId="0" borderId="0" xfId="1" applyNumberFormat="1" applyFont="1" applyFill="1" applyBorder="1"/>
    <xf numFmtId="164" fontId="7" fillId="0" borderId="1" xfId="1" applyNumberFormat="1" applyFont="1" applyFill="1" applyBorder="1"/>
    <xf numFmtId="164" fontId="2" fillId="0" borderId="1" xfId="1" applyNumberFormat="1" applyFont="1" applyFill="1" applyBorder="1"/>
    <xf numFmtId="164" fontId="2" fillId="0" borderId="1" xfId="1" applyNumberFormat="1" applyFont="1" applyFill="1" applyBorder="1" applyAlignment="1">
      <alignment horizontal="right"/>
    </xf>
    <xf numFmtId="164" fontId="2" fillId="0" borderId="0" xfId="1" applyNumberFormat="1" applyFont="1" applyBorder="1"/>
    <xf numFmtId="164" fontId="7" fillId="0" borderId="0" xfId="1" applyNumberFormat="1" applyFont="1" applyBorder="1"/>
    <xf numFmtId="164" fontId="5" fillId="5" borderId="0" xfId="1" applyNumberFormat="1" applyFont="1" applyFill="1"/>
    <xf numFmtId="0" fontId="2" fillId="0" borderId="0" xfId="0" applyFont="1"/>
    <xf numFmtId="164" fontId="6" fillId="3" borderId="0" xfId="1" applyNumberFormat="1" applyFont="1" applyFill="1"/>
    <xf numFmtId="0" fontId="5" fillId="2" borderId="0" xfId="0" applyFont="1" applyFill="1" applyAlignment="1">
      <alignment horizontal="center" wrapText="1"/>
    </xf>
    <xf numFmtId="164" fontId="6" fillId="6" borderId="0" xfId="1" applyNumberFormat="1" applyFont="1" applyFill="1"/>
    <xf numFmtId="164" fontId="6" fillId="6" borderId="0" xfId="1" applyNumberFormat="1" applyFont="1" applyFill="1" applyAlignment="1">
      <alignment vertical="top"/>
    </xf>
    <xf numFmtId="0" fontId="5" fillId="7" borderId="0" xfId="0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0" fontId="4" fillId="8" borderId="0" xfId="0" applyFont="1" applyFill="1" applyAlignment="1">
      <alignment horizontal="center" wrapText="1"/>
    </xf>
    <xf numFmtId="164" fontId="6" fillId="8" borderId="0" xfId="1" applyNumberFormat="1" applyFont="1" applyFill="1"/>
    <xf numFmtId="43" fontId="0" fillId="0" borderId="0" xfId="1" applyFont="1" applyFill="1"/>
    <xf numFmtId="43" fontId="6" fillId="0" borderId="0" xfId="1" applyFont="1" applyFill="1"/>
    <xf numFmtId="43" fontId="5" fillId="5" borderId="0" xfId="1" applyFont="1" applyFill="1"/>
    <xf numFmtId="43" fontId="7" fillId="0" borderId="1" xfId="1" applyFont="1" applyFill="1" applyBorder="1"/>
    <xf numFmtId="43" fontId="2" fillId="0" borderId="1" xfId="1" applyFont="1" applyFill="1" applyBorder="1"/>
    <xf numFmtId="43" fontId="0" fillId="0" borderId="0" xfId="0" applyNumberFormat="1"/>
    <xf numFmtId="0" fontId="0" fillId="0" borderId="0" xfId="0" applyFill="1"/>
    <xf numFmtId="164" fontId="6" fillId="9" borderId="0" xfId="1" applyNumberFormat="1" applyFont="1" applyFill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6" fillId="10" borderId="0" xfId="1" applyFont="1" applyFill="1"/>
    <xf numFmtId="43" fontId="0" fillId="10" borderId="0" xfId="1" applyFont="1" applyFill="1"/>
    <xf numFmtId="164" fontId="0" fillId="10" borderId="0" xfId="1" applyNumberFormat="1" applyFont="1" applyFill="1"/>
    <xf numFmtId="164" fontId="0" fillId="10" borderId="0" xfId="1" applyNumberFormat="1" applyFont="1" applyFill="1" applyAlignment="1">
      <alignment vertical="top"/>
    </xf>
    <xf numFmtId="0" fontId="0" fillId="10" borderId="0" xfId="0" applyFill="1"/>
    <xf numFmtId="164" fontId="6" fillId="10" borderId="0" xfId="1" applyNumberFormat="1" applyFont="1" applyFill="1"/>
    <xf numFmtId="43" fontId="6" fillId="10" borderId="0" xfId="1" applyFont="1" applyFill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2AFB4-6866-482F-815C-2E9C0C17B361}">
  <sheetPr>
    <pageSetUpPr fitToPage="1"/>
  </sheetPr>
  <dimension ref="A1:Q76"/>
  <sheetViews>
    <sheetView tabSelected="1" zoomScaleNormal="100" workbookViewId="0">
      <pane xSplit="2" ySplit="3" topLeftCell="C16" activePane="bottomRight" state="frozen"/>
      <selection pane="topRight" activeCell="C1" sqref="C1"/>
      <selection pane="bottomLeft" activeCell="A4" sqref="A4"/>
      <selection pane="bottomRight" activeCell="C31" sqref="C31"/>
    </sheetView>
  </sheetViews>
  <sheetFormatPr defaultRowHeight="15" x14ac:dyDescent="0.25"/>
  <cols>
    <col min="2" max="2" width="38.85546875" customWidth="1"/>
    <col min="3" max="3" width="16.7109375" bestFit="1" customWidth="1"/>
    <col min="4" max="4" width="17.140625" bestFit="1" customWidth="1"/>
    <col min="5" max="6" width="14.42578125" bestFit="1" customWidth="1"/>
    <col min="7" max="7" width="1.85546875" customWidth="1"/>
    <col min="8" max="8" width="16.85546875" customWidth="1"/>
    <col min="9" max="9" width="17.42578125" customWidth="1"/>
    <col min="10" max="10" width="14.85546875" bestFit="1" customWidth="1"/>
    <col min="11" max="11" width="14.85546875" hidden="1" customWidth="1"/>
    <col min="12" max="12" width="1.5703125" customWidth="1"/>
    <col min="13" max="13" width="18.140625" customWidth="1"/>
    <col min="14" max="14" width="2.28515625" customWidth="1"/>
    <col min="15" max="15" width="16" bestFit="1" customWidth="1"/>
    <col min="16" max="16" width="15.42578125" customWidth="1"/>
  </cols>
  <sheetData>
    <row r="1" spans="1:17" ht="26.25" x14ac:dyDescent="0.4">
      <c r="A1" s="11"/>
      <c r="B1" s="11"/>
      <c r="C1" s="42" t="s">
        <v>165</v>
      </c>
      <c r="D1" s="42"/>
      <c r="E1" s="42"/>
      <c r="F1" s="42"/>
      <c r="G1" s="11"/>
      <c r="H1" s="42" t="s">
        <v>174</v>
      </c>
      <c r="I1" s="42"/>
      <c r="J1" s="42"/>
      <c r="K1" s="42"/>
      <c r="L1" s="11"/>
      <c r="M1" s="11"/>
      <c r="N1" s="11"/>
      <c r="O1" s="11"/>
    </row>
    <row r="2" spans="1:17" ht="60" x14ac:dyDescent="0.25">
      <c r="C2" s="27" t="s">
        <v>166</v>
      </c>
      <c r="D2" s="27" t="s">
        <v>167</v>
      </c>
      <c r="E2" s="27" t="s">
        <v>168</v>
      </c>
      <c r="F2" s="27" t="s">
        <v>169</v>
      </c>
      <c r="G2" s="31"/>
      <c r="H2" s="16" t="s">
        <v>190</v>
      </c>
      <c r="I2" s="16" t="s">
        <v>181</v>
      </c>
      <c r="J2" s="16" t="s">
        <v>40</v>
      </c>
      <c r="K2" s="16" t="s">
        <v>117</v>
      </c>
      <c r="L2" s="31"/>
      <c r="M2" s="30" t="s">
        <v>170</v>
      </c>
      <c r="N2" s="17"/>
      <c r="O2" s="32" t="s">
        <v>171</v>
      </c>
    </row>
    <row r="3" spans="1:17" x14ac:dyDescent="0.25">
      <c r="B3" s="8" t="s">
        <v>72</v>
      </c>
      <c r="C3" s="12"/>
      <c r="D3" s="12"/>
      <c r="E3" s="12"/>
      <c r="F3" s="12"/>
      <c r="G3" s="12"/>
      <c r="H3" s="13"/>
      <c r="I3" s="13"/>
      <c r="J3" s="13"/>
      <c r="K3" s="13"/>
      <c r="L3" s="13"/>
      <c r="M3" s="13"/>
      <c r="N3" s="12"/>
      <c r="O3" s="12"/>
    </row>
    <row r="4" spans="1:17" x14ac:dyDescent="0.25">
      <c r="A4" t="s">
        <v>5</v>
      </c>
      <c r="B4" t="s">
        <v>6</v>
      </c>
      <c r="C4" s="28">
        <v>67000</v>
      </c>
      <c r="D4" s="5">
        <v>67000</v>
      </c>
      <c r="E4" s="5">
        <v>4527.1099999999997</v>
      </c>
      <c r="F4" s="5">
        <f t="shared" ref="F4:F31" si="0">C4-D4+E4</f>
        <v>4527.1099999999997</v>
      </c>
      <c r="G4" s="5"/>
      <c r="H4" s="46">
        <v>38953.9</v>
      </c>
      <c r="I4" s="45">
        <v>75754.06</v>
      </c>
      <c r="J4" s="40">
        <v>47424.85</v>
      </c>
      <c r="K4" s="5">
        <f t="shared" ref="K4:K31" si="1">H4-I4-J4</f>
        <v>-84225.01</v>
      </c>
      <c r="L4" s="5"/>
      <c r="M4" s="10">
        <f>C4-I4-J4</f>
        <v>-56178.909999999996</v>
      </c>
      <c r="N4" s="2"/>
      <c r="O4" s="33">
        <f t="shared" ref="O4:O31" si="2">E4+M4</f>
        <v>-51651.799999999996</v>
      </c>
      <c r="P4" t="s">
        <v>81</v>
      </c>
    </row>
    <row r="5" spans="1:17" x14ac:dyDescent="0.25">
      <c r="A5" t="s">
        <v>31</v>
      </c>
      <c r="B5" t="s">
        <v>32</v>
      </c>
      <c r="C5" s="28">
        <v>0</v>
      </c>
      <c r="D5" s="5">
        <v>0</v>
      </c>
      <c r="E5" s="5">
        <v>1029.3800000000001</v>
      </c>
      <c r="F5" s="5">
        <f t="shared" si="0"/>
        <v>1029.3800000000001</v>
      </c>
      <c r="G5" s="5"/>
      <c r="H5" s="46"/>
      <c r="I5" s="44">
        <v>155.66</v>
      </c>
      <c r="J5" s="5">
        <v>0</v>
      </c>
      <c r="K5" s="5">
        <f t="shared" si="1"/>
        <v>-155.66</v>
      </c>
      <c r="L5" s="5"/>
      <c r="M5" s="10">
        <f>H5-I5-J5</f>
        <v>-155.66</v>
      </c>
      <c r="N5" s="1"/>
      <c r="O5" s="33">
        <f t="shared" si="2"/>
        <v>873.72000000000014</v>
      </c>
    </row>
    <row r="6" spans="1:17" x14ac:dyDescent="0.25">
      <c r="A6" t="s">
        <v>37</v>
      </c>
      <c r="B6" t="s">
        <v>42</v>
      </c>
      <c r="C6" s="28">
        <v>60000</v>
      </c>
      <c r="D6" s="5">
        <v>60000</v>
      </c>
      <c r="E6" s="5">
        <v>0</v>
      </c>
      <c r="F6" s="5">
        <f t="shared" si="0"/>
        <v>0</v>
      </c>
      <c r="G6" s="5"/>
      <c r="H6" s="48">
        <v>26242.85</v>
      </c>
      <c r="I6" s="45">
        <v>32712.240000000002</v>
      </c>
      <c r="J6" s="40">
        <v>33921.519999999997</v>
      </c>
      <c r="K6" s="5">
        <f t="shared" si="1"/>
        <v>-40390.910000000003</v>
      </c>
      <c r="L6" s="5"/>
      <c r="M6" s="10">
        <f t="shared" ref="M6:M31" si="3">C6-I6-J6</f>
        <v>-6633.7599999999984</v>
      </c>
      <c r="N6" s="1"/>
      <c r="O6" s="33">
        <f t="shared" si="2"/>
        <v>-6633.7599999999984</v>
      </c>
      <c r="P6" t="s">
        <v>81</v>
      </c>
    </row>
    <row r="7" spans="1:17" x14ac:dyDescent="0.25">
      <c r="A7" t="s">
        <v>14</v>
      </c>
      <c r="B7" t="s">
        <v>44</v>
      </c>
      <c r="C7" s="28">
        <v>9562.5</v>
      </c>
      <c r="D7" s="5">
        <v>8000</v>
      </c>
      <c r="E7" s="5">
        <v>941.36</v>
      </c>
      <c r="F7" s="5">
        <f t="shared" si="0"/>
        <v>2503.86</v>
      </c>
      <c r="G7" s="5"/>
      <c r="H7" s="46">
        <v>9562.5</v>
      </c>
      <c r="I7" s="45">
        <v>4197.4399999999996</v>
      </c>
      <c r="J7" s="5">
        <v>0</v>
      </c>
      <c r="K7" s="5">
        <f t="shared" si="1"/>
        <v>5365.06</v>
      </c>
      <c r="L7" s="5"/>
      <c r="M7" s="10">
        <f t="shared" si="3"/>
        <v>5365.06</v>
      </c>
      <c r="N7" s="1"/>
      <c r="O7" s="33">
        <f t="shared" si="2"/>
        <v>6306.42</v>
      </c>
    </row>
    <row r="8" spans="1:17" x14ac:dyDescent="0.25">
      <c r="A8" t="s">
        <v>0</v>
      </c>
      <c r="B8" t="s">
        <v>46</v>
      </c>
      <c r="C8" s="28">
        <v>1168942</v>
      </c>
      <c r="D8" s="5">
        <v>1146456</v>
      </c>
      <c r="E8" s="5">
        <v>159743.79</v>
      </c>
      <c r="F8" s="5">
        <f t="shared" si="0"/>
        <v>182229.79</v>
      </c>
      <c r="G8" s="5"/>
      <c r="H8" s="49">
        <v>584470.79</v>
      </c>
      <c r="I8" s="45">
        <v>450208.68</v>
      </c>
      <c r="J8" s="40">
        <v>255663.01</v>
      </c>
      <c r="K8" s="5">
        <f t="shared" si="1"/>
        <v>-121400.89999999997</v>
      </c>
      <c r="L8" s="5"/>
      <c r="M8" s="10">
        <f t="shared" si="3"/>
        <v>463070.31000000006</v>
      </c>
      <c r="N8" s="1"/>
      <c r="O8" s="33">
        <f t="shared" si="2"/>
        <v>622814.10000000009</v>
      </c>
    </row>
    <row r="9" spans="1:17" x14ac:dyDescent="0.25">
      <c r="A9" t="s">
        <v>2</v>
      </c>
      <c r="B9" t="s">
        <v>47</v>
      </c>
      <c r="C9" s="28">
        <v>55706</v>
      </c>
      <c r="D9" s="5">
        <v>55706</v>
      </c>
      <c r="E9" s="5">
        <v>597.23</v>
      </c>
      <c r="F9" s="5">
        <f t="shared" si="0"/>
        <v>597.23</v>
      </c>
      <c r="G9" s="5"/>
      <c r="H9" s="46">
        <v>55706.29</v>
      </c>
      <c r="I9" s="45">
        <v>21116.67</v>
      </c>
      <c r="J9" s="40">
        <v>0</v>
      </c>
      <c r="K9" s="5">
        <f t="shared" si="1"/>
        <v>34589.620000000003</v>
      </c>
      <c r="L9" s="5"/>
      <c r="M9" s="10">
        <f t="shared" si="3"/>
        <v>34589.33</v>
      </c>
      <c r="N9" s="2"/>
      <c r="O9" s="33">
        <f t="shared" si="2"/>
        <v>35186.560000000005</v>
      </c>
    </row>
    <row r="10" spans="1:17" x14ac:dyDescent="0.25">
      <c r="A10" t="s">
        <v>22</v>
      </c>
      <c r="B10" t="s">
        <v>48</v>
      </c>
      <c r="C10" s="28">
        <v>85000</v>
      </c>
      <c r="D10" s="5">
        <v>84998</v>
      </c>
      <c r="E10" s="5">
        <v>538.07000000000005</v>
      </c>
      <c r="F10" s="5">
        <f t="shared" si="0"/>
        <v>540.07000000000005</v>
      </c>
      <c r="G10" s="5"/>
      <c r="H10" s="46">
        <v>42500</v>
      </c>
      <c r="I10" s="45">
        <v>44511.42</v>
      </c>
      <c r="J10" s="40">
        <v>49182.37</v>
      </c>
      <c r="K10" s="5">
        <f t="shared" si="1"/>
        <v>-51193.79</v>
      </c>
      <c r="L10" s="5">
        <v>10135.709999999999</v>
      </c>
      <c r="M10" s="10">
        <f t="shared" si="3"/>
        <v>-8693.7900000000009</v>
      </c>
      <c r="N10" s="2"/>
      <c r="O10" s="33">
        <f t="shared" si="2"/>
        <v>-8155.7200000000012</v>
      </c>
    </row>
    <row r="11" spans="1:17" x14ac:dyDescent="0.25">
      <c r="A11" t="s">
        <v>4</v>
      </c>
      <c r="B11" t="s">
        <v>49</v>
      </c>
      <c r="C11" s="28">
        <v>294381</v>
      </c>
      <c r="D11" s="5">
        <v>269569</v>
      </c>
      <c r="E11" s="5">
        <v>0</v>
      </c>
      <c r="F11" s="5">
        <f t="shared" si="0"/>
        <v>24812</v>
      </c>
      <c r="G11" s="5"/>
      <c r="H11" s="46">
        <v>147190.34</v>
      </c>
      <c r="I11" s="45">
        <v>148115.13</v>
      </c>
      <c r="J11" s="40">
        <v>120917.21</v>
      </c>
      <c r="K11" s="5">
        <f t="shared" si="1"/>
        <v>-121842.00000000001</v>
      </c>
      <c r="L11" s="5"/>
      <c r="M11" s="10">
        <f t="shared" si="3"/>
        <v>25348.659999999989</v>
      </c>
      <c r="N11" s="2" t="s">
        <v>164</v>
      </c>
      <c r="O11" s="33">
        <f t="shared" si="2"/>
        <v>25348.659999999989</v>
      </c>
    </row>
    <row r="12" spans="1:17" x14ac:dyDescent="0.25">
      <c r="A12" t="s">
        <v>19</v>
      </c>
      <c r="B12" t="s">
        <v>50</v>
      </c>
      <c r="C12" s="28"/>
      <c r="D12" s="5"/>
      <c r="E12" s="5"/>
      <c r="F12" s="5"/>
      <c r="G12" s="5"/>
      <c r="H12" s="46"/>
      <c r="I12" s="45">
        <v>-154.82</v>
      </c>
      <c r="J12" s="40">
        <v>14.18</v>
      </c>
      <c r="K12" s="5"/>
      <c r="L12" s="5"/>
      <c r="M12" s="10">
        <f t="shared" si="3"/>
        <v>140.63999999999999</v>
      </c>
      <c r="N12" s="2"/>
      <c r="O12" s="33">
        <f t="shared" si="2"/>
        <v>140.63999999999999</v>
      </c>
      <c r="P12" t="s">
        <v>178</v>
      </c>
    </row>
    <row r="13" spans="1:17" x14ac:dyDescent="0.25">
      <c r="A13" t="s">
        <v>23</v>
      </c>
      <c r="B13" t="s">
        <v>51</v>
      </c>
      <c r="C13" s="28">
        <v>0</v>
      </c>
      <c r="D13" s="5">
        <v>0</v>
      </c>
      <c r="E13" s="5">
        <v>5798.14</v>
      </c>
      <c r="F13" s="5">
        <f t="shared" si="0"/>
        <v>5798.14</v>
      </c>
      <c r="G13" s="5"/>
      <c r="H13" s="46">
        <v>0</v>
      </c>
      <c r="I13" s="44">
        <v>0</v>
      </c>
      <c r="J13" s="5">
        <v>0</v>
      </c>
      <c r="K13" s="5">
        <f t="shared" si="1"/>
        <v>0</v>
      </c>
      <c r="L13" s="5"/>
      <c r="M13" s="10">
        <f t="shared" si="3"/>
        <v>0</v>
      </c>
      <c r="N13" s="1"/>
      <c r="O13" s="33">
        <f t="shared" si="2"/>
        <v>5798.14</v>
      </c>
    </row>
    <row r="14" spans="1:17" x14ac:dyDescent="0.25">
      <c r="A14" t="s">
        <v>7</v>
      </c>
      <c r="B14" t="s">
        <v>52</v>
      </c>
      <c r="C14" s="28">
        <v>62596.55</v>
      </c>
      <c r="D14" s="5">
        <v>66184</v>
      </c>
      <c r="E14" s="5">
        <v>0</v>
      </c>
      <c r="F14" s="5">
        <f t="shared" si="0"/>
        <v>-3587.4499999999971</v>
      </c>
      <c r="G14" s="5"/>
      <c r="H14" s="46">
        <v>32195.1</v>
      </c>
      <c r="I14" s="45">
        <v>35542.089999999997</v>
      </c>
      <c r="J14" s="40">
        <v>39216.199999999997</v>
      </c>
      <c r="K14" s="5">
        <f t="shared" si="1"/>
        <v>-42563.189999999995</v>
      </c>
      <c r="L14" s="5"/>
      <c r="M14" s="10">
        <f t="shared" si="3"/>
        <v>-12161.739999999991</v>
      </c>
      <c r="N14" s="2"/>
      <c r="O14" s="33">
        <f t="shared" si="2"/>
        <v>-12161.739999999991</v>
      </c>
      <c r="Q14" t="s">
        <v>130</v>
      </c>
    </row>
    <row r="15" spans="1:17" x14ac:dyDescent="0.25">
      <c r="A15" t="s">
        <v>103</v>
      </c>
      <c r="B15" t="s">
        <v>102</v>
      </c>
      <c r="C15" s="28">
        <v>130253.1</v>
      </c>
      <c r="D15" s="5">
        <v>130440</v>
      </c>
      <c r="E15" s="5">
        <v>1817.05</v>
      </c>
      <c r="F15" s="5">
        <f t="shared" si="0"/>
        <v>1630.1500000000058</v>
      </c>
      <c r="G15" s="5"/>
      <c r="H15" s="49">
        <v>65184.06</v>
      </c>
      <c r="I15" s="45">
        <v>75553.63</v>
      </c>
      <c r="J15" s="40">
        <v>68231.05</v>
      </c>
      <c r="K15" s="5">
        <f t="shared" si="1"/>
        <v>-78600.62000000001</v>
      </c>
      <c r="L15" s="5"/>
      <c r="M15" s="10">
        <f t="shared" si="3"/>
        <v>-13531.580000000002</v>
      </c>
      <c r="N15" s="1"/>
      <c r="O15" s="33">
        <f t="shared" si="2"/>
        <v>-11714.530000000002</v>
      </c>
    </row>
    <row r="16" spans="1:17" x14ac:dyDescent="0.25">
      <c r="A16" t="s">
        <v>20</v>
      </c>
      <c r="B16" t="s">
        <v>21</v>
      </c>
      <c r="C16" s="28">
        <v>154786.32999999999</v>
      </c>
      <c r="D16" s="5">
        <v>156658.17000000001</v>
      </c>
      <c r="E16" s="5">
        <v>0</v>
      </c>
      <c r="F16" s="5">
        <f t="shared" si="0"/>
        <v>-1871.8400000000256</v>
      </c>
      <c r="G16" s="5"/>
      <c r="H16" s="46">
        <v>77861.14</v>
      </c>
      <c r="I16" s="45">
        <v>134434.16</v>
      </c>
      <c r="J16" s="40">
        <v>111245.56</v>
      </c>
      <c r="K16" s="5">
        <f t="shared" si="1"/>
        <v>-167818.58000000002</v>
      </c>
      <c r="L16" s="5"/>
      <c r="M16" s="10">
        <f t="shared" si="3"/>
        <v>-90893.390000000014</v>
      </c>
      <c r="N16" s="2"/>
      <c r="O16" s="33">
        <f t="shared" si="2"/>
        <v>-90893.390000000014</v>
      </c>
    </row>
    <row r="17" spans="1:16" x14ac:dyDescent="0.25">
      <c r="A17" t="s">
        <v>10</v>
      </c>
      <c r="B17" t="s">
        <v>53</v>
      </c>
      <c r="C17" s="29">
        <v>14463</v>
      </c>
      <c r="D17" s="7">
        <v>14418</v>
      </c>
      <c r="E17" s="7">
        <v>1742.46</v>
      </c>
      <c r="F17" s="5">
        <f t="shared" si="0"/>
        <v>1787.46</v>
      </c>
      <c r="G17" s="5"/>
      <c r="H17" s="47">
        <v>7231.72</v>
      </c>
      <c r="I17" s="50">
        <v>0</v>
      </c>
      <c r="J17" s="7">
        <v>0</v>
      </c>
      <c r="K17" s="5">
        <f t="shared" si="1"/>
        <v>7231.72</v>
      </c>
      <c r="L17" s="5"/>
      <c r="M17" s="10">
        <f t="shared" si="3"/>
        <v>14463</v>
      </c>
      <c r="N17" s="3"/>
      <c r="O17" s="33">
        <f t="shared" si="2"/>
        <v>16205.46</v>
      </c>
    </row>
    <row r="18" spans="1:16" x14ac:dyDescent="0.25">
      <c r="A18" t="s">
        <v>9</v>
      </c>
      <c r="B18" t="s">
        <v>54</v>
      </c>
      <c r="C18" s="28">
        <v>298370.26</v>
      </c>
      <c r="D18" s="5">
        <v>265544</v>
      </c>
      <c r="E18" s="5">
        <v>1519.19</v>
      </c>
      <c r="F18" s="5">
        <f t="shared" si="0"/>
        <v>34345.450000000012</v>
      </c>
      <c r="G18" s="5"/>
      <c r="H18" s="46">
        <v>149185.13</v>
      </c>
      <c r="I18" s="45">
        <v>106908.62</v>
      </c>
      <c r="J18" s="40">
        <v>111899.88</v>
      </c>
      <c r="K18" s="5">
        <f t="shared" si="1"/>
        <v>-69623.37</v>
      </c>
      <c r="L18" s="5"/>
      <c r="M18" s="10">
        <f t="shared" si="3"/>
        <v>79561.760000000009</v>
      </c>
      <c r="N18" s="1"/>
      <c r="O18" s="33">
        <f t="shared" si="2"/>
        <v>81080.950000000012</v>
      </c>
    </row>
    <row r="19" spans="1:16" x14ac:dyDescent="0.25">
      <c r="A19" t="s">
        <v>3</v>
      </c>
      <c r="B19" t="s">
        <v>175</v>
      </c>
      <c r="C19" s="28"/>
      <c r="D19" s="5"/>
      <c r="E19" s="5"/>
      <c r="F19" s="5"/>
      <c r="G19" s="5"/>
      <c r="H19" s="46"/>
      <c r="I19" s="45">
        <v>-2700.81</v>
      </c>
      <c r="J19" s="40">
        <v>0</v>
      </c>
      <c r="K19" s="5"/>
      <c r="L19" s="5"/>
      <c r="M19" s="10"/>
      <c r="N19" s="1"/>
      <c r="O19" s="33"/>
      <c r="P19" t="s">
        <v>177</v>
      </c>
    </row>
    <row r="20" spans="1:16" x14ac:dyDescent="0.25">
      <c r="A20" t="s">
        <v>1</v>
      </c>
      <c r="B20" t="s">
        <v>70</v>
      </c>
      <c r="C20" s="28">
        <v>1273790.32</v>
      </c>
      <c r="D20" s="5">
        <v>1270214</v>
      </c>
      <c r="E20" s="5">
        <v>0</v>
      </c>
      <c r="F20" s="5">
        <f t="shared" si="0"/>
        <v>3576.3200000000652</v>
      </c>
      <c r="G20" s="5"/>
      <c r="H20" s="46">
        <v>650703.25</v>
      </c>
      <c r="I20" s="45">
        <v>834458.97</v>
      </c>
      <c r="J20" s="40">
        <v>645822.55000000005</v>
      </c>
      <c r="K20" s="5">
        <f t="shared" si="1"/>
        <v>-829578.27</v>
      </c>
      <c r="L20" s="5"/>
      <c r="M20" s="10">
        <f t="shared" si="3"/>
        <v>-206491.19999999995</v>
      </c>
      <c r="N20" s="2"/>
      <c r="O20" s="33">
        <f t="shared" si="2"/>
        <v>-206491.19999999995</v>
      </c>
      <c r="P20" t="s">
        <v>180</v>
      </c>
    </row>
    <row r="21" spans="1:16" x14ac:dyDescent="0.25">
      <c r="A21" t="s">
        <v>11</v>
      </c>
      <c r="B21" t="s">
        <v>56</v>
      </c>
      <c r="C21" s="28">
        <v>5140.58</v>
      </c>
      <c r="D21" s="5">
        <v>5140.58</v>
      </c>
      <c r="E21" s="5">
        <v>217.56</v>
      </c>
      <c r="F21" s="5">
        <f t="shared" si="0"/>
        <v>217.56</v>
      </c>
      <c r="G21" s="5"/>
      <c r="H21" s="46">
        <v>3445.72</v>
      </c>
      <c r="I21" s="45">
        <v>4283.09</v>
      </c>
      <c r="J21" s="40">
        <v>0</v>
      </c>
      <c r="K21" s="5">
        <f t="shared" si="1"/>
        <v>-837.37000000000035</v>
      </c>
      <c r="L21" s="5"/>
      <c r="M21" s="10">
        <f t="shared" si="3"/>
        <v>857.48999999999978</v>
      </c>
      <c r="N21" s="1"/>
      <c r="O21" s="33">
        <f t="shared" si="2"/>
        <v>1075.0499999999997</v>
      </c>
    </row>
    <row r="22" spans="1:16" x14ac:dyDescent="0.25">
      <c r="A22" t="s">
        <v>12</v>
      </c>
      <c r="B22" t="s">
        <v>60</v>
      </c>
      <c r="C22" s="28">
        <v>0</v>
      </c>
      <c r="D22" s="5">
        <v>0</v>
      </c>
      <c r="E22" s="5">
        <v>0</v>
      </c>
      <c r="F22" s="5">
        <f t="shared" si="0"/>
        <v>0</v>
      </c>
      <c r="G22" s="5"/>
      <c r="H22" s="49">
        <v>0</v>
      </c>
      <c r="I22" s="44">
        <v>295</v>
      </c>
      <c r="J22" s="5">
        <v>0</v>
      </c>
      <c r="K22" s="5">
        <f t="shared" si="1"/>
        <v>-295</v>
      </c>
      <c r="L22" s="5"/>
      <c r="M22" s="10">
        <f t="shared" si="3"/>
        <v>-295</v>
      </c>
      <c r="N22" s="1"/>
      <c r="O22" s="33">
        <f t="shared" si="2"/>
        <v>-295</v>
      </c>
    </row>
    <row r="23" spans="1:16" x14ac:dyDescent="0.25">
      <c r="A23" t="s">
        <v>13</v>
      </c>
      <c r="B23" t="s">
        <v>61</v>
      </c>
      <c r="C23" s="28">
        <v>6596</v>
      </c>
      <c r="D23" s="5">
        <v>6573</v>
      </c>
      <c r="E23" s="5">
        <v>479.34</v>
      </c>
      <c r="F23" s="5">
        <f t="shared" si="0"/>
        <v>502.34</v>
      </c>
      <c r="G23" s="5"/>
      <c r="H23" s="46">
        <v>3298.05</v>
      </c>
      <c r="I23" s="45">
        <v>0</v>
      </c>
      <c r="J23" s="40">
        <v>0</v>
      </c>
      <c r="K23" s="5">
        <f t="shared" si="1"/>
        <v>3298.05</v>
      </c>
      <c r="L23" s="5"/>
      <c r="M23" s="10">
        <f t="shared" si="3"/>
        <v>6596</v>
      </c>
      <c r="N23" s="2"/>
      <c r="O23" s="33">
        <f t="shared" si="2"/>
        <v>7075.34</v>
      </c>
    </row>
    <row r="24" spans="1:16" x14ac:dyDescent="0.25">
      <c r="A24" t="s">
        <v>63</v>
      </c>
      <c r="B24" t="s">
        <v>64</v>
      </c>
      <c r="C24" s="28">
        <v>30000</v>
      </c>
      <c r="D24" s="5">
        <v>30000</v>
      </c>
      <c r="E24" s="5">
        <v>30672.29</v>
      </c>
      <c r="F24" s="5">
        <f t="shared" si="0"/>
        <v>30672.29</v>
      </c>
      <c r="G24" s="5"/>
      <c r="H24" s="46">
        <v>13333.11</v>
      </c>
      <c r="I24" s="45">
        <v>4167.28</v>
      </c>
      <c r="J24" s="40">
        <v>3300</v>
      </c>
      <c r="K24" s="5">
        <f t="shared" si="1"/>
        <v>5865.8300000000017</v>
      </c>
      <c r="L24" s="5"/>
      <c r="M24" s="10">
        <f t="shared" si="3"/>
        <v>22532.720000000001</v>
      </c>
      <c r="N24" s="2"/>
      <c r="O24" s="33">
        <f t="shared" si="2"/>
        <v>53205.01</v>
      </c>
      <c r="P24" t="s">
        <v>81</v>
      </c>
    </row>
    <row r="25" spans="1:16" x14ac:dyDescent="0.25">
      <c r="A25" t="s">
        <v>24</v>
      </c>
      <c r="B25" t="s">
        <v>66</v>
      </c>
      <c r="C25" s="28">
        <v>36000</v>
      </c>
      <c r="D25" s="5">
        <v>36000</v>
      </c>
      <c r="E25" s="5">
        <v>0</v>
      </c>
      <c r="F25" s="5">
        <f t="shared" si="0"/>
        <v>0</v>
      </c>
      <c r="G25" s="5"/>
      <c r="H25" s="46">
        <v>17500.009999999998</v>
      </c>
      <c r="I25" s="45">
        <v>17419.310000000001</v>
      </c>
      <c r="J25" s="40">
        <v>18311.419999999998</v>
      </c>
      <c r="K25" s="5">
        <f t="shared" si="1"/>
        <v>-18230.72</v>
      </c>
      <c r="L25" s="5"/>
      <c r="M25" s="10">
        <f t="shared" si="3"/>
        <v>269.27000000000044</v>
      </c>
      <c r="N25" s="2"/>
      <c r="O25" s="33">
        <f t="shared" si="2"/>
        <v>269.27000000000044</v>
      </c>
      <c r="P25" t="s">
        <v>179</v>
      </c>
    </row>
    <row r="26" spans="1:16" x14ac:dyDescent="0.25">
      <c r="A26" t="s">
        <v>15</v>
      </c>
      <c r="B26" t="s">
        <v>172</v>
      </c>
      <c r="C26" s="28">
        <v>16766</v>
      </c>
      <c r="D26" s="5">
        <v>16766</v>
      </c>
      <c r="E26" s="5">
        <v>0</v>
      </c>
      <c r="F26" s="5">
        <f t="shared" si="0"/>
        <v>0</v>
      </c>
      <c r="G26" s="5"/>
      <c r="H26" s="46">
        <v>14343.92</v>
      </c>
      <c r="I26" s="45">
        <v>3365.43</v>
      </c>
      <c r="J26" s="40">
        <v>0</v>
      </c>
      <c r="K26" s="5">
        <f t="shared" si="1"/>
        <v>10978.49</v>
      </c>
      <c r="L26" s="5"/>
      <c r="M26" s="10">
        <f t="shared" si="3"/>
        <v>13400.57</v>
      </c>
      <c r="N26" s="2"/>
      <c r="O26" s="33">
        <f t="shared" si="2"/>
        <v>13400.57</v>
      </c>
    </row>
    <row r="27" spans="1:16" x14ac:dyDescent="0.25">
      <c r="A27" t="s">
        <v>17</v>
      </c>
      <c r="B27" t="s">
        <v>18</v>
      </c>
      <c r="C27" s="28">
        <v>114596</v>
      </c>
      <c r="D27" s="5">
        <v>114596</v>
      </c>
      <c r="E27" s="5">
        <v>3232.37</v>
      </c>
      <c r="F27" s="5">
        <f t="shared" si="0"/>
        <v>3232.37</v>
      </c>
      <c r="G27" s="5"/>
      <c r="H27" s="46">
        <v>57298.14</v>
      </c>
      <c r="I27" s="44">
        <v>33858.94</v>
      </c>
      <c r="J27" s="40">
        <v>12566.16</v>
      </c>
      <c r="K27" s="5">
        <f t="shared" si="1"/>
        <v>10873.039999999997</v>
      </c>
      <c r="L27" s="5"/>
      <c r="M27" s="10">
        <f t="shared" si="3"/>
        <v>68170.899999999994</v>
      </c>
      <c r="N27" s="2"/>
      <c r="O27" s="33">
        <f t="shared" si="2"/>
        <v>71403.26999999999</v>
      </c>
      <c r="P27" t="s">
        <v>114</v>
      </c>
    </row>
    <row r="28" spans="1:16" x14ac:dyDescent="0.25">
      <c r="A28" t="s">
        <v>67</v>
      </c>
      <c r="B28" t="s">
        <v>74</v>
      </c>
      <c r="C28" s="28">
        <v>129882</v>
      </c>
      <c r="D28" s="5">
        <v>129157</v>
      </c>
      <c r="E28" s="5">
        <v>0</v>
      </c>
      <c r="F28" s="5">
        <f t="shared" si="0"/>
        <v>725</v>
      </c>
      <c r="G28" s="5"/>
      <c r="H28" s="46">
        <v>64941.21</v>
      </c>
      <c r="I28" s="45">
        <v>28377.53</v>
      </c>
      <c r="J28" s="40">
        <v>0</v>
      </c>
      <c r="K28" s="5">
        <f t="shared" si="1"/>
        <v>36563.68</v>
      </c>
      <c r="L28" s="5"/>
      <c r="M28" s="10">
        <f t="shared" si="3"/>
        <v>101504.47</v>
      </c>
      <c r="N28" s="2"/>
      <c r="O28" s="33">
        <f t="shared" si="2"/>
        <v>101504.47</v>
      </c>
    </row>
    <row r="29" spans="1:16" x14ac:dyDescent="0.25">
      <c r="A29" t="s">
        <v>68</v>
      </c>
      <c r="B29" t="s">
        <v>69</v>
      </c>
      <c r="C29" s="29">
        <v>200397.75</v>
      </c>
      <c r="D29" s="7">
        <v>196247</v>
      </c>
      <c r="E29" s="7">
        <v>0</v>
      </c>
      <c r="F29" s="5">
        <f t="shared" si="0"/>
        <v>4150.75</v>
      </c>
      <c r="G29" s="5"/>
      <c r="H29" s="47">
        <v>100198.87</v>
      </c>
      <c r="I29" s="45">
        <v>105753.14</v>
      </c>
      <c r="J29" s="40">
        <v>104876.4</v>
      </c>
      <c r="K29" s="5">
        <f t="shared" si="1"/>
        <v>-110430.67</v>
      </c>
      <c r="L29" s="5"/>
      <c r="M29" s="10">
        <f t="shared" si="3"/>
        <v>-10231.789999999994</v>
      </c>
      <c r="N29" s="4"/>
      <c r="O29" s="33">
        <f t="shared" si="2"/>
        <v>-10231.789999999994</v>
      </c>
    </row>
    <row r="30" spans="1:16" x14ac:dyDescent="0.25">
      <c r="A30" t="s">
        <v>77</v>
      </c>
      <c r="B30" s="15" t="s">
        <v>176</v>
      </c>
      <c r="C30" s="28"/>
      <c r="D30" s="5"/>
      <c r="E30" s="5">
        <v>3701.34</v>
      </c>
      <c r="F30" s="5"/>
      <c r="G30" s="5"/>
      <c r="H30" s="46"/>
      <c r="I30" s="45">
        <v>3701.34</v>
      </c>
      <c r="J30" s="5"/>
      <c r="K30" s="5"/>
      <c r="L30" s="5"/>
      <c r="M30" s="10">
        <f t="shared" si="3"/>
        <v>-3701.34</v>
      </c>
      <c r="N30" s="2"/>
      <c r="O30" s="33">
        <f t="shared" si="2"/>
        <v>0</v>
      </c>
    </row>
    <row r="31" spans="1:16" x14ac:dyDescent="0.25">
      <c r="A31" t="s">
        <v>78</v>
      </c>
      <c r="B31" t="s">
        <v>76</v>
      </c>
      <c r="C31" s="28">
        <v>47568.33</v>
      </c>
      <c r="D31" s="5">
        <v>70718</v>
      </c>
      <c r="E31" s="5">
        <v>17058.759999999998</v>
      </c>
      <c r="F31" s="5">
        <f t="shared" si="0"/>
        <v>-6090.91</v>
      </c>
      <c r="G31" s="5"/>
      <c r="H31" s="46">
        <v>47568.33</v>
      </c>
      <c r="I31" s="45">
        <v>26079.22</v>
      </c>
      <c r="J31" s="40">
        <v>12767.96</v>
      </c>
      <c r="K31" s="5">
        <f t="shared" si="1"/>
        <v>8721.1500000000015</v>
      </c>
      <c r="L31" s="5"/>
      <c r="M31" s="10">
        <f t="shared" si="3"/>
        <v>8721.1500000000015</v>
      </c>
      <c r="N31" s="2"/>
      <c r="O31" s="33">
        <f t="shared" si="2"/>
        <v>25779.91</v>
      </c>
      <c r="P31" t="s">
        <v>104</v>
      </c>
    </row>
    <row r="32" spans="1:16" x14ac:dyDescent="0.25">
      <c r="B32" s="15"/>
      <c r="C32" s="5"/>
      <c r="D32" s="5"/>
      <c r="E32" s="5"/>
      <c r="F32" s="5"/>
      <c r="G32" s="5"/>
      <c r="H32" s="1"/>
      <c r="I32" s="34"/>
      <c r="J32" s="5">
        <v>0</v>
      </c>
      <c r="K32" s="5">
        <f>H70-I70-J32</f>
        <v>0</v>
      </c>
      <c r="L32" s="5"/>
      <c r="M32" s="10"/>
      <c r="N32" s="2"/>
      <c r="O32" s="5"/>
    </row>
    <row r="33" spans="1:15" x14ac:dyDescent="0.25">
      <c r="B33" s="8" t="s">
        <v>118</v>
      </c>
      <c r="C33" s="5"/>
      <c r="D33" s="5"/>
      <c r="E33" s="5"/>
      <c r="F33" s="5"/>
      <c r="G33" s="5"/>
      <c r="H33" s="1"/>
      <c r="I33" s="35"/>
      <c r="J33" s="5"/>
      <c r="K33" s="5"/>
      <c r="L33" s="5"/>
      <c r="M33" s="10"/>
      <c r="N33" s="2"/>
      <c r="O33" s="5"/>
    </row>
    <row r="34" spans="1:15" x14ac:dyDescent="0.25">
      <c r="A34" t="s">
        <v>35</v>
      </c>
      <c r="B34" t="s">
        <v>36</v>
      </c>
      <c r="C34" s="28">
        <v>0</v>
      </c>
      <c r="D34" s="5">
        <v>0</v>
      </c>
      <c r="E34" s="5">
        <v>13166.34</v>
      </c>
      <c r="F34" s="5">
        <f t="shared" ref="F34:F51" si="4">C34-D34+E34</f>
        <v>13166.34</v>
      </c>
      <c r="G34" s="5"/>
      <c r="H34" s="46">
        <v>1210</v>
      </c>
      <c r="I34" s="45">
        <v>92.11</v>
      </c>
      <c r="J34" s="5">
        <v>0</v>
      </c>
      <c r="K34" s="5"/>
      <c r="L34" s="5"/>
      <c r="M34" s="10">
        <f t="shared" ref="M34:M36" si="5">H34-I34-J34</f>
        <v>1117.8900000000001</v>
      </c>
      <c r="N34" s="2"/>
      <c r="O34" s="33">
        <f t="shared" ref="O34:O41" si="6">E34+H34-I34-J34</f>
        <v>14284.23</v>
      </c>
    </row>
    <row r="35" spans="1:15" x14ac:dyDescent="0.25">
      <c r="A35" t="s">
        <v>33</v>
      </c>
      <c r="B35" t="s">
        <v>41</v>
      </c>
      <c r="C35" s="28">
        <v>0</v>
      </c>
      <c r="D35" s="5">
        <v>0</v>
      </c>
      <c r="E35" s="5">
        <v>5761.47</v>
      </c>
      <c r="F35" s="5">
        <f t="shared" si="4"/>
        <v>5761.47</v>
      </c>
      <c r="G35" s="5"/>
      <c r="H35" s="46">
        <v>1643.64</v>
      </c>
      <c r="I35" s="45">
        <v>863.89</v>
      </c>
      <c r="J35" s="5">
        <v>0</v>
      </c>
      <c r="K35" s="5">
        <f t="shared" ref="K35:K44" si="7">H34-I34-J35</f>
        <v>1117.8900000000001</v>
      </c>
      <c r="L35" s="5"/>
      <c r="M35" s="10">
        <f t="shared" si="5"/>
        <v>779.75000000000011</v>
      </c>
      <c r="N35" s="2"/>
      <c r="O35" s="33">
        <f t="shared" si="6"/>
        <v>6541.22</v>
      </c>
    </row>
    <row r="36" spans="1:15" x14ac:dyDescent="0.25">
      <c r="A36" t="s">
        <v>34</v>
      </c>
      <c r="B36" t="s">
        <v>82</v>
      </c>
      <c r="C36" s="28">
        <v>0</v>
      </c>
      <c r="D36" s="5">
        <v>0</v>
      </c>
      <c r="E36" s="5">
        <v>20</v>
      </c>
      <c r="F36" s="5">
        <f t="shared" si="4"/>
        <v>20</v>
      </c>
      <c r="G36" s="5"/>
      <c r="H36" s="46">
        <v>790</v>
      </c>
      <c r="I36" s="45">
        <v>338.12</v>
      </c>
      <c r="J36" s="5">
        <v>0</v>
      </c>
      <c r="K36" s="41">
        <f t="shared" si="7"/>
        <v>779.75000000000011</v>
      </c>
      <c r="L36" s="5"/>
      <c r="M36" s="10">
        <f t="shared" si="5"/>
        <v>451.88</v>
      </c>
      <c r="N36" s="2"/>
      <c r="O36" s="33">
        <f t="shared" si="6"/>
        <v>471.88</v>
      </c>
    </row>
    <row r="37" spans="1:15" x14ac:dyDescent="0.25">
      <c r="A37" t="s">
        <v>28</v>
      </c>
      <c r="B37" t="s">
        <v>29</v>
      </c>
      <c r="C37" s="28">
        <v>0</v>
      </c>
      <c r="D37" s="5">
        <v>0</v>
      </c>
      <c r="E37" s="5">
        <v>562.4</v>
      </c>
      <c r="F37" s="5">
        <f t="shared" si="4"/>
        <v>562.4</v>
      </c>
      <c r="G37" s="5"/>
      <c r="H37" s="46">
        <v>17244.259999999998</v>
      </c>
      <c r="I37" s="45">
        <v>31053.62</v>
      </c>
      <c r="J37" s="5">
        <v>0</v>
      </c>
      <c r="K37" s="5">
        <f t="shared" si="7"/>
        <v>451.88</v>
      </c>
      <c r="L37" s="5"/>
      <c r="M37" s="10">
        <f>H37-I37-J37</f>
        <v>-13809.36</v>
      </c>
      <c r="N37" s="2"/>
      <c r="O37" s="33">
        <f t="shared" si="6"/>
        <v>-13246.96</v>
      </c>
    </row>
    <row r="38" spans="1:15" x14ac:dyDescent="0.25">
      <c r="A38" t="s">
        <v>30</v>
      </c>
      <c r="B38" t="s">
        <v>43</v>
      </c>
      <c r="C38" s="29">
        <v>0</v>
      </c>
      <c r="D38" s="7">
        <v>0</v>
      </c>
      <c r="E38" s="7">
        <v>0</v>
      </c>
      <c r="F38" s="5">
        <f t="shared" si="4"/>
        <v>0</v>
      </c>
      <c r="G38" s="5"/>
      <c r="H38" s="47">
        <v>195</v>
      </c>
      <c r="I38" s="45">
        <v>5.75</v>
      </c>
      <c r="J38" s="5">
        <v>0</v>
      </c>
      <c r="K38" s="5">
        <f t="shared" si="7"/>
        <v>-13809.36</v>
      </c>
      <c r="L38" s="7"/>
      <c r="M38" s="10">
        <f t="shared" ref="M38:M51" si="8">H38-I38-J38</f>
        <v>189.25</v>
      </c>
      <c r="N38" s="2"/>
      <c r="O38" s="33">
        <f t="shared" si="6"/>
        <v>189.25</v>
      </c>
    </row>
    <row r="39" spans="1:15" x14ac:dyDescent="0.25">
      <c r="A39" t="s">
        <v>58</v>
      </c>
      <c r="B39" t="s">
        <v>59</v>
      </c>
      <c r="C39" s="28">
        <v>555893</v>
      </c>
      <c r="D39" s="5">
        <v>555893</v>
      </c>
      <c r="E39" s="14">
        <v>0</v>
      </c>
      <c r="F39" s="5">
        <f t="shared" si="4"/>
        <v>0</v>
      </c>
      <c r="G39" s="5"/>
      <c r="H39" s="46">
        <v>279145.92</v>
      </c>
      <c r="I39" s="45">
        <v>279145.92</v>
      </c>
      <c r="J39" s="5">
        <v>0</v>
      </c>
      <c r="K39" s="41">
        <f t="shared" si="7"/>
        <v>189.25</v>
      </c>
      <c r="L39" s="7"/>
      <c r="M39" s="10">
        <f t="shared" si="8"/>
        <v>0</v>
      </c>
      <c r="N39" s="4"/>
      <c r="O39" s="33">
        <f t="shared" si="6"/>
        <v>0</v>
      </c>
    </row>
    <row r="40" spans="1:15" x14ac:dyDescent="0.25">
      <c r="A40" t="s">
        <v>194</v>
      </c>
      <c r="B40" t="s">
        <v>39</v>
      </c>
      <c r="C40" s="28">
        <v>0</v>
      </c>
      <c r="D40" s="5">
        <v>0</v>
      </c>
      <c r="E40" s="5">
        <v>4387.16</v>
      </c>
      <c r="F40" s="5">
        <f t="shared" si="4"/>
        <v>4387.16</v>
      </c>
      <c r="G40" s="5"/>
      <c r="H40" s="46">
        <v>0</v>
      </c>
      <c r="I40" s="44">
        <v>169</v>
      </c>
      <c r="J40" s="5">
        <v>0</v>
      </c>
      <c r="K40" s="5">
        <f t="shared" si="7"/>
        <v>0</v>
      </c>
      <c r="L40" s="5"/>
      <c r="M40" s="10">
        <f t="shared" si="8"/>
        <v>-169</v>
      </c>
      <c r="N40" s="2"/>
      <c r="O40" s="33">
        <f t="shared" si="6"/>
        <v>4218.16</v>
      </c>
    </row>
    <row r="41" spans="1:15" x14ac:dyDescent="0.25">
      <c r="A41" t="s">
        <v>27</v>
      </c>
      <c r="B41" t="s">
        <v>62</v>
      </c>
      <c r="C41" s="28">
        <v>0</v>
      </c>
      <c r="D41" s="5">
        <v>0</v>
      </c>
      <c r="E41" s="5">
        <v>1373.79</v>
      </c>
      <c r="F41" s="5">
        <f t="shared" si="4"/>
        <v>1373.79</v>
      </c>
      <c r="G41" s="5"/>
      <c r="H41" s="46">
        <v>1300</v>
      </c>
      <c r="I41" s="45">
        <v>65</v>
      </c>
      <c r="J41" s="5">
        <v>0</v>
      </c>
      <c r="K41" s="5">
        <f>H40-I40-J41</f>
        <v>-169</v>
      </c>
      <c r="L41" s="5"/>
      <c r="M41" s="10">
        <f t="shared" si="8"/>
        <v>1235</v>
      </c>
      <c r="N41" s="2"/>
      <c r="O41" s="33">
        <f t="shared" si="6"/>
        <v>2608.79</v>
      </c>
    </row>
    <row r="42" spans="1:15" x14ac:dyDescent="0.25">
      <c r="A42" t="s">
        <v>26</v>
      </c>
      <c r="B42" t="s">
        <v>65</v>
      </c>
      <c r="C42" s="28">
        <v>0</v>
      </c>
      <c r="D42" s="5">
        <v>0</v>
      </c>
      <c r="E42" s="5">
        <v>-22934.1</v>
      </c>
      <c r="F42" s="5">
        <f t="shared" si="4"/>
        <v>-22934.1</v>
      </c>
      <c r="G42" s="5"/>
      <c r="H42" s="46">
        <v>14770</v>
      </c>
      <c r="I42" s="45">
        <v>3416.29</v>
      </c>
      <c r="J42" s="40">
        <v>0</v>
      </c>
      <c r="K42" s="5">
        <f t="shared" si="7"/>
        <v>1235</v>
      </c>
      <c r="L42" s="5"/>
      <c r="M42" s="10">
        <f t="shared" si="8"/>
        <v>11353.71</v>
      </c>
      <c r="N42" s="2"/>
      <c r="O42" s="33">
        <f>E42+H42-I42-J42</f>
        <v>-11580.39</v>
      </c>
    </row>
    <row r="43" spans="1:15" x14ac:dyDescent="0.25">
      <c r="A43" t="s">
        <v>119</v>
      </c>
      <c r="B43" t="s">
        <v>120</v>
      </c>
      <c r="C43" s="28">
        <v>0</v>
      </c>
      <c r="D43" s="5">
        <v>0</v>
      </c>
      <c r="E43" s="14">
        <v>583.01</v>
      </c>
      <c r="F43" s="5">
        <f t="shared" si="4"/>
        <v>583.01</v>
      </c>
      <c r="G43" s="5"/>
      <c r="H43" s="46">
        <v>95</v>
      </c>
      <c r="I43" s="45">
        <v>100.14</v>
      </c>
      <c r="J43" s="5">
        <v>0</v>
      </c>
      <c r="K43" s="5">
        <f t="shared" si="7"/>
        <v>11353.71</v>
      </c>
      <c r="L43" s="5"/>
      <c r="M43" s="10">
        <f t="shared" si="8"/>
        <v>-5.1400000000000006</v>
      </c>
      <c r="N43" s="2"/>
      <c r="O43" s="33">
        <f t="shared" ref="O43:O51" si="9">E43+H43-I43-J43</f>
        <v>577.87</v>
      </c>
    </row>
    <row r="44" spans="1:15" x14ac:dyDescent="0.25">
      <c r="A44" t="s">
        <v>138</v>
      </c>
      <c r="B44" t="s">
        <v>137</v>
      </c>
      <c r="C44" s="28">
        <v>0</v>
      </c>
      <c r="D44" s="5"/>
      <c r="E44" s="14">
        <v>0</v>
      </c>
      <c r="F44" s="5">
        <f t="shared" si="4"/>
        <v>0</v>
      </c>
      <c r="G44" s="5"/>
      <c r="H44" s="46">
        <v>0</v>
      </c>
      <c r="I44" s="44">
        <v>0</v>
      </c>
      <c r="J44" s="5">
        <v>0</v>
      </c>
      <c r="K44" s="5">
        <f t="shared" si="7"/>
        <v>-5.1400000000000006</v>
      </c>
      <c r="L44" s="5"/>
      <c r="M44" s="10">
        <f t="shared" si="8"/>
        <v>0</v>
      </c>
      <c r="N44" s="2"/>
      <c r="O44" s="33">
        <f t="shared" si="9"/>
        <v>0</v>
      </c>
    </row>
    <row r="45" spans="1:15" x14ac:dyDescent="0.25">
      <c r="A45" t="s">
        <v>139</v>
      </c>
      <c r="B45" t="s">
        <v>140</v>
      </c>
      <c r="C45" s="28">
        <v>0</v>
      </c>
      <c r="D45" s="5"/>
      <c r="E45" s="14">
        <v>0</v>
      </c>
      <c r="F45" s="5">
        <f t="shared" si="4"/>
        <v>0</v>
      </c>
      <c r="G45" s="5"/>
      <c r="H45" s="46">
        <v>0</v>
      </c>
      <c r="I45" s="44">
        <v>0</v>
      </c>
      <c r="J45" s="5">
        <v>0</v>
      </c>
      <c r="K45" s="5"/>
      <c r="L45" s="5"/>
      <c r="M45" s="10">
        <f t="shared" si="8"/>
        <v>0</v>
      </c>
      <c r="N45" s="2"/>
      <c r="O45" s="33">
        <f t="shared" si="9"/>
        <v>0</v>
      </c>
    </row>
    <row r="46" spans="1:15" x14ac:dyDescent="0.25">
      <c r="A46" t="s">
        <v>122</v>
      </c>
      <c r="B46" t="s">
        <v>121</v>
      </c>
      <c r="C46" s="28">
        <v>0</v>
      </c>
      <c r="D46" s="5">
        <v>0</v>
      </c>
      <c r="E46" s="14">
        <v>45</v>
      </c>
      <c r="F46" s="5">
        <f t="shared" si="4"/>
        <v>45</v>
      </c>
      <c r="G46" s="5"/>
      <c r="H46" s="46">
        <v>0</v>
      </c>
      <c r="I46" s="44">
        <v>0</v>
      </c>
      <c r="J46" s="5">
        <v>0</v>
      </c>
      <c r="K46" s="5"/>
      <c r="L46" s="5"/>
      <c r="M46" s="10">
        <f t="shared" si="8"/>
        <v>0</v>
      </c>
      <c r="N46" s="2"/>
      <c r="O46" s="33">
        <f t="shared" si="9"/>
        <v>45</v>
      </c>
    </row>
    <row r="47" spans="1:15" x14ac:dyDescent="0.25">
      <c r="A47" t="s">
        <v>123</v>
      </c>
      <c r="B47" t="s">
        <v>124</v>
      </c>
      <c r="C47" s="28">
        <v>0</v>
      </c>
      <c r="D47" s="5">
        <v>0</v>
      </c>
      <c r="E47" s="14">
        <v>48.54</v>
      </c>
      <c r="F47" s="5">
        <f t="shared" si="4"/>
        <v>48.54</v>
      </c>
      <c r="G47" s="5"/>
      <c r="H47" s="46">
        <v>0</v>
      </c>
      <c r="I47" s="44">
        <v>0</v>
      </c>
      <c r="J47" s="5">
        <v>0</v>
      </c>
      <c r="K47" s="5"/>
      <c r="L47" s="5"/>
      <c r="M47" s="10">
        <f t="shared" si="8"/>
        <v>0</v>
      </c>
      <c r="N47" s="2"/>
      <c r="O47" s="33">
        <f t="shared" si="9"/>
        <v>48.54</v>
      </c>
    </row>
    <row r="48" spans="1:15" x14ac:dyDescent="0.25">
      <c r="A48" t="s">
        <v>126</v>
      </c>
      <c r="B48" t="s">
        <v>125</v>
      </c>
      <c r="C48" s="28"/>
      <c r="D48" s="5">
        <v>0</v>
      </c>
      <c r="E48" s="14">
        <v>4750</v>
      </c>
      <c r="F48" s="5">
        <f t="shared" si="4"/>
        <v>4750</v>
      </c>
      <c r="G48" s="5"/>
      <c r="H48" s="46">
        <v>0</v>
      </c>
      <c r="I48" s="45">
        <v>4750</v>
      </c>
      <c r="J48" s="40">
        <v>0</v>
      </c>
      <c r="K48" s="5"/>
      <c r="L48" s="5"/>
      <c r="M48" s="10">
        <f t="shared" si="8"/>
        <v>-4750</v>
      </c>
      <c r="N48" s="2"/>
      <c r="O48" s="33">
        <f t="shared" si="9"/>
        <v>0</v>
      </c>
    </row>
    <row r="49" spans="1:15" x14ac:dyDescent="0.25">
      <c r="A49" t="s">
        <v>160</v>
      </c>
      <c r="B49" t="s">
        <v>161</v>
      </c>
      <c r="C49" s="28">
        <v>91000</v>
      </c>
      <c r="D49" s="5">
        <v>91000</v>
      </c>
      <c r="E49" s="14">
        <v>0</v>
      </c>
      <c r="F49" s="5"/>
      <c r="G49" s="5"/>
      <c r="H49" s="46">
        <v>91000</v>
      </c>
      <c r="I49" s="45">
        <v>91234</v>
      </c>
      <c r="J49" s="5">
        <v>0</v>
      </c>
      <c r="K49" s="5"/>
      <c r="L49" s="5"/>
      <c r="M49" s="10">
        <f t="shared" si="8"/>
        <v>-234</v>
      </c>
      <c r="N49" s="2"/>
      <c r="O49" s="33">
        <f t="shared" si="9"/>
        <v>-234</v>
      </c>
    </row>
    <row r="50" spans="1:15" x14ac:dyDescent="0.25">
      <c r="A50" t="s">
        <v>141</v>
      </c>
      <c r="B50" t="s">
        <v>142</v>
      </c>
      <c r="C50" s="28">
        <v>0</v>
      </c>
      <c r="D50" s="5"/>
      <c r="E50" s="14">
        <v>1160.28</v>
      </c>
      <c r="F50" s="5">
        <f t="shared" si="4"/>
        <v>1160.28</v>
      </c>
      <c r="G50" s="5"/>
      <c r="H50" s="46">
        <v>0</v>
      </c>
      <c r="I50" s="44">
        <v>0</v>
      </c>
      <c r="J50" s="5">
        <v>0</v>
      </c>
      <c r="K50" s="5"/>
      <c r="L50" s="5"/>
      <c r="M50" s="10">
        <f t="shared" si="8"/>
        <v>0</v>
      </c>
      <c r="N50" s="2"/>
      <c r="O50" s="33">
        <f t="shared" si="9"/>
        <v>1160.28</v>
      </c>
    </row>
    <row r="51" spans="1:15" x14ac:dyDescent="0.25">
      <c r="A51" t="s">
        <v>162</v>
      </c>
      <c r="B51" t="s">
        <v>163</v>
      </c>
      <c r="C51" s="28">
        <v>0</v>
      </c>
      <c r="D51" s="5"/>
      <c r="E51" s="14">
        <v>23764.86</v>
      </c>
      <c r="F51" s="5">
        <f t="shared" si="4"/>
        <v>23764.86</v>
      </c>
      <c r="G51" s="5"/>
      <c r="H51" s="46">
        <v>31500</v>
      </c>
      <c r="I51" s="44">
        <v>0</v>
      </c>
      <c r="J51" s="5">
        <v>0</v>
      </c>
      <c r="K51" s="5"/>
      <c r="L51" s="5"/>
      <c r="M51" s="10">
        <f t="shared" si="8"/>
        <v>31500</v>
      </c>
      <c r="N51" s="2"/>
      <c r="O51" s="33">
        <f t="shared" si="9"/>
        <v>55264.86</v>
      </c>
    </row>
    <row r="52" spans="1:15" ht="15.75" thickBot="1" x14ac:dyDescent="0.3">
      <c r="A52" t="s">
        <v>187</v>
      </c>
      <c r="B52" t="s">
        <v>191</v>
      </c>
      <c r="H52" s="46">
        <v>25536.240000000002</v>
      </c>
      <c r="I52" s="44">
        <v>22025</v>
      </c>
      <c r="J52" s="5"/>
      <c r="K52" s="5"/>
      <c r="L52" s="5"/>
      <c r="M52" s="10">
        <f>C51-I51-J52</f>
        <v>0</v>
      </c>
      <c r="N52" s="2"/>
      <c r="O52" s="5">
        <f t="shared" ref="O52" si="10">E52+H52-I52</f>
        <v>3511.2400000000016</v>
      </c>
    </row>
    <row r="53" spans="1:15" ht="15.75" thickTop="1" x14ac:dyDescent="0.25">
      <c r="B53" s="25" t="s">
        <v>91</v>
      </c>
      <c r="C53" s="19">
        <f>SUM(C4:C48)</f>
        <v>4817690.7200000007</v>
      </c>
      <c r="D53" s="19">
        <f>SUM(D4:D49)</f>
        <v>4847277.75</v>
      </c>
      <c r="E53" s="19">
        <f>SUM(E4:E51)</f>
        <v>266304.19000000006</v>
      </c>
      <c r="F53" s="19">
        <f>SUM(F4:F51)</f>
        <v>324015.82000000012</v>
      </c>
      <c r="G53" s="19"/>
      <c r="H53" s="19">
        <f>SUM(H4:H52)</f>
        <v>2673344.4899999998</v>
      </c>
      <c r="I53" s="37">
        <f>SUM(I4:I52)</f>
        <v>2621372.2600000002</v>
      </c>
      <c r="J53" s="19">
        <f t="shared" ref="J53:O53" si="11">SUM(J4:J49)</f>
        <v>1635360.3199999996</v>
      </c>
      <c r="K53" s="19">
        <f t="shared" si="11"/>
        <v>-1612555.4400000002</v>
      </c>
      <c r="L53" s="19">
        <f t="shared" si="11"/>
        <v>10135.709999999999</v>
      </c>
      <c r="M53" s="19">
        <f t="shared" si="11"/>
        <v>431783.15000000008</v>
      </c>
      <c r="N53" s="19">
        <f t="shared" si="11"/>
        <v>0</v>
      </c>
      <c r="O53" s="19">
        <f t="shared" si="11"/>
        <v>673162.2000000003</v>
      </c>
    </row>
    <row r="54" spans="1:15" x14ac:dyDescent="0.25">
      <c r="C54" s="5"/>
      <c r="D54" s="5"/>
      <c r="E54" s="14"/>
      <c r="F54" s="5"/>
      <c r="G54" s="5"/>
      <c r="H54" s="1"/>
      <c r="I54" s="35"/>
      <c r="J54" s="18"/>
      <c r="K54" s="18"/>
      <c r="L54" s="18"/>
      <c r="M54" s="18"/>
      <c r="N54" s="22"/>
      <c r="O54" s="23"/>
    </row>
    <row r="55" spans="1:15" x14ac:dyDescent="0.25">
      <c r="B55" s="8" t="s">
        <v>89</v>
      </c>
      <c r="C55" s="5"/>
      <c r="D55" s="5"/>
      <c r="E55" s="14"/>
      <c r="F55" s="5"/>
      <c r="G55" s="5"/>
      <c r="H55" s="1"/>
      <c r="I55" s="35"/>
      <c r="J55" s="5"/>
      <c r="K55" s="5"/>
      <c r="L55" s="5"/>
      <c r="M55" s="10"/>
      <c r="N55" s="2"/>
      <c r="O55" s="14"/>
    </row>
    <row r="56" spans="1:15" x14ac:dyDescent="0.25">
      <c r="A56" t="s">
        <v>150</v>
      </c>
      <c r="B56" t="s">
        <v>131</v>
      </c>
      <c r="C56" s="26">
        <v>10771</v>
      </c>
      <c r="D56" s="5">
        <v>10771</v>
      </c>
      <c r="E56" s="14">
        <v>0</v>
      </c>
      <c r="F56" s="5">
        <f t="shared" ref="F56:F61" si="12">C56-D56+E56</f>
        <v>0</v>
      </c>
      <c r="G56" s="5"/>
      <c r="H56" s="34">
        <v>0</v>
      </c>
      <c r="I56" s="35">
        <v>0</v>
      </c>
      <c r="J56" s="5"/>
      <c r="K56" s="5"/>
      <c r="L56" s="5"/>
      <c r="M56" s="10"/>
      <c r="N56" s="2"/>
      <c r="O56" s="14"/>
    </row>
    <row r="57" spans="1:15" x14ac:dyDescent="0.25">
      <c r="A57" t="s">
        <v>145</v>
      </c>
      <c r="B57" t="s">
        <v>132</v>
      </c>
      <c r="C57" s="26">
        <v>10841</v>
      </c>
      <c r="D57" s="5">
        <v>10841</v>
      </c>
      <c r="E57" s="14">
        <v>0</v>
      </c>
      <c r="F57" s="5">
        <f t="shared" si="12"/>
        <v>0</v>
      </c>
      <c r="G57" s="5"/>
      <c r="H57" s="34">
        <v>0</v>
      </c>
      <c r="I57" s="35">
        <v>0</v>
      </c>
      <c r="J57" s="5">
        <v>0</v>
      </c>
      <c r="K57" s="5"/>
      <c r="L57" s="5"/>
      <c r="M57" s="10">
        <v>0</v>
      </c>
      <c r="N57" s="2"/>
      <c r="O57" s="26">
        <f t="shared" ref="O57:O62" si="13">E57+M57</f>
        <v>0</v>
      </c>
    </row>
    <row r="58" spans="1:15" x14ac:dyDescent="0.25">
      <c r="A58" t="s">
        <v>146</v>
      </c>
      <c r="B58" t="s">
        <v>133</v>
      </c>
      <c r="C58" s="26">
        <v>10000</v>
      </c>
      <c r="D58" s="5">
        <v>10000</v>
      </c>
      <c r="E58" s="14">
        <v>0</v>
      </c>
      <c r="F58" s="5">
        <f t="shared" si="12"/>
        <v>0</v>
      </c>
      <c r="G58" s="5"/>
      <c r="H58" s="34">
        <v>0</v>
      </c>
      <c r="I58" s="35">
        <v>0</v>
      </c>
      <c r="J58" s="5">
        <v>0</v>
      </c>
      <c r="K58" s="5"/>
      <c r="L58" s="5"/>
      <c r="M58" s="10">
        <v>0</v>
      </c>
      <c r="N58" s="2"/>
      <c r="O58" s="26">
        <f t="shared" si="13"/>
        <v>0</v>
      </c>
    </row>
    <row r="59" spans="1:15" x14ac:dyDescent="0.25">
      <c r="A59" t="s">
        <v>143</v>
      </c>
      <c r="B59" t="s">
        <v>135</v>
      </c>
      <c r="C59" s="26">
        <v>62581</v>
      </c>
      <c r="D59" s="5">
        <v>62581</v>
      </c>
      <c r="E59" s="14">
        <v>0</v>
      </c>
      <c r="F59" s="5">
        <f t="shared" si="12"/>
        <v>0</v>
      </c>
      <c r="G59" s="5"/>
      <c r="H59" s="34">
        <v>0</v>
      </c>
      <c r="I59" s="35">
        <v>0</v>
      </c>
      <c r="J59" s="5">
        <v>0</v>
      </c>
      <c r="K59" s="5"/>
      <c r="L59" s="5"/>
      <c r="M59" s="10">
        <v>0</v>
      </c>
      <c r="N59" s="2"/>
      <c r="O59" s="26">
        <f t="shared" si="13"/>
        <v>0</v>
      </c>
    </row>
    <row r="60" spans="1:15" x14ac:dyDescent="0.25">
      <c r="A60" t="s">
        <v>144</v>
      </c>
      <c r="B60" t="s">
        <v>136</v>
      </c>
      <c r="C60" s="26">
        <v>1705</v>
      </c>
      <c r="D60" s="5">
        <v>1705</v>
      </c>
      <c r="E60" s="14">
        <v>0</v>
      </c>
      <c r="F60" s="5">
        <f t="shared" si="12"/>
        <v>0</v>
      </c>
      <c r="G60" s="5"/>
      <c r="H60" s="34">
        <v>0</v>
      </c>
      <c r="I60" s="35">
        <v>0</v>
      </c>
      <c r="J60" s="5">
        <v>0</v>
      </c>
      <c r="K60" s="5"/>
      <c r="L60" s="5"/>
      <c r="M60" s="10">
        <v>0</v>
      </c>
      <c r="N60" s="2"/>
      <c r="O60" s="26">
        <f t="shared" si="13"/>
        <v>0</v>
      </c>
    </row>
    <row r="61" spans="1:15" x14ac:dyDescent="0.25">
      <c r="A61" t="s">
        <v>192</v>
      </c>
      <c r="B61" t="s">
        <v>193</v>
      </c>
      <c r="C61" s="26">
        <v>34791</v>
      </c>
      <c r="D61" s="5">
        <v>34791</v>
      </c>
      <c r="E61" s="14">
        <v>0</v>
      </c>
      <c r="F61" s="5">
        <f t="shared" si="12"/>
        <v>0</v>
      </c>
      <c r="G61" s="5"/>
      <c r="H61" s="45">
        <v>16652</v>
      </c>
      <c r="I61" s="44">
        <v>16652.53</v>
      </c>
      <c r="J61" s="5">
        <v>0</v>
      </c>
      <c r="K61" s="5"/>
      <c r="L61" s="5"/>
      <c r="M61" s="10">
        <v>0</v>
      </c>
      <c r="N61" s="2"/>
      <c r="O61" s="26">
        <f t="shared" si="13"/>
        <v>0</v>
      </c>
    </row>
    <row r="62" spans="1:15" x14ac:dyDescent="0.25">
      <c r="A62" t="s">
        <v>153</v>
      </c>
      <c r="B62" t="s">
        <v>127</v>
      </c>
      <c r="C62" s="26">
        <v>0</v>
      </c>
      <c r="D62" s="5">
        <v>0</v>
      </c>
      <c r="E62" s="14">
        <v>0</v>
      </c>
      <c r="F62" s="5">
        <f t="shared" ref="F62:F65" si="14">C62-D62+E62</f>
        <v>0</v>
      </c>
      <c r="G62" s="5"/>
      <c r="H62" s="45">
        <v>0</v>
      </c>
      <c r="I62" s="44">
        <v>0</v>
      </c>
      <c r="J62" s="5">
        <v>0</v>
      </c>
      <c r="K62" s="5"/>
      <c r="L62" s="5"/>
      <c r="M62" s="10">
        <f>H61-I61</f>
        <v>-0.52999999999883585</v>
      </c>
      <c r="N62" s="2"/>
      <c r="O62" s="26">
        <f t="shared" si="13"/>
        <v>-0.52999999999883585</v>
      </c>
    </row>
    <row r="63" spans="1:15" x14ac:dyDescent="0.25">
      <c r="A63" t="s">
        <v>151</v>
      </c>
      <c r="B63" t="s">
        <v>134</v>
      </c>
      <c r="C63" s="26">
        <v>0</v>
      </c>
      <c r="D63" s="5">
        <v>0</v>
      </c>
      <c r="E63" s="14">
        <v>5348.78</v>
      </c>
      <c r="F63" s="5">
        <f t="shared" si="14"/>
        <v>5348.78</v>
      </c>
      <c r="G63" s="5"/>
      <c r="H63" s="45">
        <v>17354.66</v>
      </c>
      <c r="I63" s="44">
        <v>17354.66</v>
      </c>
      <c r="J63" s="5">
        <v>0</v>
      </c>
      <c r="K63" s="5"/>
      <c r="L63" s="5"/>
      <c r="M63" s="10">
        <v>0</v>
      </c>
      <c r="N63" s="2"/>
      <c r="O63" s="26">
        <f>E63+M63</f>
        <v>5348.78</v>
      </c>
    </row>
    <row r="64" spans="1:15" x14ac:dyDescent="0.25">
      <c r="A64" t="s">
        <v>182</v>
      </c>
      <c r="B64" t="s">
        <v>173</v>
      </c>
      <c r="C64" s="26">
        <v>48443</v>
      </c>
      <c r="D64" s="5">
        <v>48443</v>
      </c>
      <c r="E64" s="14">
        <v>0</v>
      </c>
      <c r="F64" s="5">
        <f t="shared" si="14"/>
        <v>0</v>
      </c>
      <c r="G64" s="5"/>
      <c r="H64" s="45">
        <v>0</v>
      </c>
      <c r="I64" s="44">
        <v>0</v>
      </c>
      <c r="J64" s="5">
        <v>0</v>
      </c>
      <c r="K64" s="5"/>
      <c r="L64" s="5"/>
      <c r="M64" s="10">
        <v>0</v>
      </c>
      <c r="N64" s="2"/>
      <c r="O64" s="26">
        <f t="shared" ref="O64:O72" si="15">E64+M64</f>
        <v>0</v>
      </c>
    </row>
    <row r="65" spans="1:15" x14ac:dyDescent="0.25">
      <c r="A65" t="s">
        <v>157</v>
      </c>
      <c r="B65" t="s">
        <v>156</v>
      </c>
      <c r="C65" s="26">
        <v>0</v>
      </c>
      <c r="D65" s="5">
        <v>0</v>
      </c>
      <c r="E65" s="14">
        <v>348.16</v>
      </c>
      <c r="F65" s="5">
        <f t="shared" si="14"/>
        <v>348.16</v>
      </c>
      <c r="G65" s="5"/>
      <c r="H65" s="45">
        <v>995</v>
      </c>
      <c r="I65" s="44">
        <v>995</v>
      </c>
      <c r="J65" s="5"/>
      <c r="K65" s="5"/>
      <c r="L65" s="5"/>
      <c r="M65" s="10"/>
      <c r="N65" s="2"/>
      <c r="O65" s="26">
        <f t="shared" si="15"/>
        <v>348.16</v>
      </c>
    </row>
    <row r="66" spans="1:15" x14ac:dyDescent="0.25">
      <c r="A66" t="s">
        <v>152</v>
      </c>
      <c r="B66" t="s">
        <v>147</v>
      </c>
      <c r="C66" s="26">
        <v>0</v>
      </c>
      <c r="D66" s="5">
        <v>0</v>
      </c>
      <c r="E66" s="14">
        <v>0</v>
      </c>
      <c r="F66" s="5">
        <f t="shared" ref="F66:F69" si="16">C66-D66+E66</f>
        <v>0</v>
      </c>
      <c r="G66" s="5"/>
      <c r="H66" s="45">
        <v>0</v>
      </c>
      <c r="I66" s="44">
        <v>0</v>
      </c>
      <c r="J66" s="5">
        <v>0</v>
      </c>
      <c r="K66" s="5"/>
      <c r="L66" s="5"/>
      <c r="M66" s="10">
        <v>0</v>
      </c>
      <c r="N66" s="2"/>
      <c r="O66" s="26">
        <f t="shared" si="15"/>
        <v>0</v>
      </c>
    </row>
    <row r="67" spans="1:15" x14ac:dyDescent="0.25">
      <c r="A67" t="s">
        <v>128</v>
      </c>
      <c r="B67" t="s">
        <v>129</v>
      </c>
      <c r="C67" s="26">
        <v>0</v>
      </c>
      <c r="D67" s="5">
        <v>0</v>
      </c>
      <c r="E67" s="14">
        <v>5268.26</v>
      </c>
      <c r="F67" s="5">
        <f t="shared" si="16"/>
        <v>5268.26</v>
      </c>
      <c r="G67" s="5"/>
      <c r="H67" s="45">
        <v>642</v>
      </c>
      <c r="I67" s="44">
        <v>642</v>
      </c>
      <c r="J67" s="5">
        <v>0</v>
      </c>
      <c r="K67" s="5"/>
      <c r="L67" s="5"/>
      <c r="M67" s="10">
        <v>0</v>
      </c>
      <c r="N67" s="2"/>
      <c r="O67" s="26">
        <f>E67+M67-I67</f>
        <v>4626.26</v>
      </c>
    </row>
    <row r="68" spans="1:15" x14ac:dyDescent="0.25">
      <c r="A68" t="s">
        <v>148</v>
      </c>
      <c r="B68" t="s">
        <v>149</v>
      </c>
      <c r="C68" s="26">
        <v>0</v>
      </c>
      <c r="D68" s="5">
        <v>0</v>
      </c>
      <c r="E68" s="14">
        <v>0</v>
      </c>
      <c r="F68" s="5">
        <f t="shared" si="16"/>
        <v>0</v>
      </c>
      <c r="G68" s="5"/>
      <c r="H68" s="45">
        <v>11062.5</v>
      </c>
      <c r="I68" s="44">
        <v>11062.5</v>
      </c>
      <c r="J68" s="5">
        <v>0</v>
      </c>
      <c r="K68" s="5"/>
      <c r="L68" s="5"/>
      <c r="M68" s="10">
        <v>0</v>
      </c>
      <c r="N68" s="2"/>
      <c r="O68" s="26">
        <f t="shared" si="15"/>
        <v>0</v>
      </c>
    </row>
    <row r="69" spans="1:15" x14ac:dyDescent="0.25">
      <c r="A69" t="s">
        <v>159</v>
      </c>
      <c r="B69" t="s">
        <v>158</v>
      </c>
      <c r="C69" s="26">
        <v>0</v>
      </c>
      <c r="D69" s="5">
        <v>0</v>
      </c>
      <c r="E69" s="14">
        <v>26706.03</v>
      </c>
      <c r="F69" s="5">
        <f t="shared" si="16"/>
        <v>26706.03</v>
      </c>
      <c r="G69" s="5"/>
      <c r="H69" s="45">
        <v>539.25</v>
      </c>
      <c r="I69" s="44">
        <v>539.25</v>
      </c>
      <c r="J69" s="5">
        <v>0</v>
      </c>
      <c r="K69" s="5"/>
      <c r="L69" s="5"/>
      <c r="M69" s="10"/>
      <c r="N69" s="2"/>
      <c r="O69" s="26">
        <f>E69-I69</f>
        <v>26166.78</v>
      </c>
    </row>
    <row r="70" spans="1:15" x14ac:dyDescent="0.25">
      <c r="A70" t="s">
        <v>154</v>
      </c>
      <c r="B70" s="15" t="s">
        <v>155</v>
      </c>
      <c r="C70" s="26">
        <v>0</v>
      </c>
      <c r="D70" s="5">
        <v>0</v>
      </c>
      <c r="E70" s="5">
        <v>0</v>
      </c>
      <c r="F70" s="5">
        <f>C70-D70+E70</f>
        <v>0</v>
      </c>
      <c r="G70" s="5"/>
      <c r="H70" s="44">
        <v>2</v>
      </c>
      <c r="I70" s="45">
        <v>2</v>
      </c>
      <c r="J70" s="5">
        <v>0</v>
      </c>
      <c r="K70" s="5"/>
      <c r="L70" s="5"/>
      <c r="M70" s="10"/>
      <c r="N70" s="2"/>
      <c r="O70" s="26">
        <f t="shared" si="15"/>
        <v>0</v>
      </c>
    </row>
    <row r="71" spans="1:15" x14ac:dyDescent="0.25">
      <c r="A71" t="s">
        <v>188</v>
      </c>
      <c r="B71" s="15" t="s">
        <v>189</v>
      </c>
      <c r="C71" s="26">
        <v>33022.85</v>
      </c>
      <c r="D71" s="5">
        <v>33022.85</v>
      </c>
      <c r="E71" s="5"/>
      <c r="F71" s="5"/>
      <c r="G71" s="5"/>
      <c r="H71" s="44">
        <v>7666.16</v>
      </c>
      <c r="I71" s="45">
        <v>7666.16</v>
      </c>
      <c r="J71" s="5">
        <v>0</v>
      </c>
      <c r="K71" s="5"/>
      <c r="L71" s="5"/>
      <c r="M71" s="10"/>
      <c r="N71" s="2"/>
      <c r="O71" s="26">
        <f t="shared" si="15"/>
        <v>0</v>
      </c>
    </row>
    <row r="72" spans="1:15" x14ac:dyDescent="0.25">
      <c r="A72" t="s">
        <v>185</v>
      </c>
      <c r="B72" s="15" t="s">
        <v>186</v>
      </c>
      <c r="C72" s="26">
        <v>10423.620000000001</v>
      </c>
      <c r="D72" s="5">
        <v>10423.620000000001</v>
      </c>
      <c r="E72" s="5"/>
      <c r="F72" s="5"/>
      <c r="G72" s="5"/>
      <c r="H72" s="44">
        <v>10423.620000000001</v>
      </c>
      <c r="I72" s="45">
        <v>10423.620000000001</v>
      </c>
      <c r="J72" s="5">
        <v>0</v>
      </c>
      <c r="K72" s="5"/>
      <c r="L72" s="5"/>
      <c r="M72" s="10"/>
      <c r="N72" s="2"/>
      <c r="O72" s="26">
        <f t="shared" si="15"/>
        <v>0</v>
      </c>
    </row>
    <row r="73" spans="1:15" ht="15.75" thickBot="1" x14ac:dyDescent="0.3">
      <c r="A73" t="s">
        <v>183</v>
      </c>
      <c r="B73" t="s">
        <v>184</v>
      </c>
      <c r="C73" s="28">
        <v>1200</v>
      </c>
      <c r="D73" s="5">
        <v>1200</v>
      </c>
      <c r="E73" s="5"/>
      <c r="F73" s="5"/>
      <c r="G73" s="5"/>
      <c r="H73" s="1">
        <v>0</v>
      </c>
      <c r="I73" s="35">
        <v>0</v>
      </c>
      <c r="J73" s="5">
        <v>0</v>
      </c>
      <c r="K73" s="5">
        <f>H73-I73-J73</f>
        <v>0</v>
      </c>
      <c r="L73" s="5"/>
      <c r="M73" s="10">
        <f>C73-I73-J73</f>
        <v>1200</v>
      </c>
      <c r="N73" s="2"/>
      <c r="O73" s="33">
        <f>E73+M73</f>
        <v>1200</v>
      </c>
    </row>
    <row r="74" spans="1:15" ht="15.75" thickTop="1" x14ac:dyDescent="0.25">
      <c r="B74" s="25" t="s">
        <v>91</v>
      </c>
      <c r="C74" s="20">
        <f>SUM(C56:C72)</f>
        <v>222578.47</v>
      </c>
      <c r="D74" s="20">
        <f>SUM(D56:D72)</f>
        <v>222578.47</v>
      </c>
      <c r="E74" s="20">
        <f>SUM(C74:D74)</f>
        <v>445156.94</v>
      </c>
      <c r="F74" s="20">
        <f>SUM(F56:F72)</f>
        <v>37671.229999999996</v>
      </c>
      <c r="G74" s="20"/>
      <c r="H74" s="20">
        <f>SUM(H56:H69)</f>
        <v>47245.41</v>
      </c>
      <c r="I74" s="38">
        <f>SUM(I56:I72)</f>
        <v>65337.720000000008</v>
      </c>
      <c r="J74" s="20">
        <f>SUM(J57:J68)</f>
        <v>0</v>
      </c>
      <c r="K74" s="20">
        <f>SUM(K57:K65)</f>
        <v>0</v>
      </c>
      <c r="L74" s="20">
        <f>SUM(L57:L65)</f>
        <v>0</v>
      </c>
      <c r="M74" s="20">
        <f>SUM(M57:M68)</f>
        <v>-0.52999999999883585</v>
      </c>
      <c r="N74" s="20">
        <f>SUM(N57:N65)</f>
        <v>0</v>
      </c>
      <c r="O74" s="20">
        <f>SUM(O57:O65)</f>
        <v>5696.4100000000008</v>
      </c>
    </row>
    <row r="75" spans="1:15" x14ac:dyDescent="0.25">
      <c r="I75" s="39"/>
    </row>
    <row r="76" spans="1:15" x14ac:dyDescent="0.25">
      <c r="B76" s="24" t="s">
        <v>90</v>
      </c>
      <c r="C76" s="24">
        <f>C53+C74</f>
        <v>5040269.1900000004</v>
      </c>
      <c r="D76" s="24">
        <f>D53+D74</f>
        <v>5069856.22</v>
      </c>
      <c r="E76" s="24">
        <f>E53+E74</f>
        <v>711461.13000000012</v>
      </c>
      <c r="F76" s="24">
        <f>F53+F74</f>
        <v>361687.0500000001</v>
      </c>
      <c r="G76" s="24"/>
      <c r="H76" s="24">
        <f>H53+H74</f>
        <v>2720589.9</v>
      </c>
      <c r="I76" s="36">
        <f>I53+I74</f>
        <v>2686709.9800000004</v>
      </c>
      <c r="J76" s="24">
        <f>J53+J74</f>
        <v>1635360.3199999996</v>
      </c>
      <c r="K76" s="24"/>
      <c r="L76" s="24"/>
      <c r="M76" s="24">
        <f>M53+M74</f>
        <v>431782.62000000011</v>
      </c>
      <c r="N76" s="24">
        <f>N53+N74</f>
        <v>0</v>
      </c>
      <c r="O76" s="24">
        <f>O53+O74</f>
        <v>678858.61000000034</v>
      </c>
    </row>
  </sheetData>
  <autoFilter ref="A1:F31" xr:uid="{6B62AFB4-6866-482F-815C-2E9C0C17B361}">
    <filterColumn colId="2" showButton="0"/>
    <filterColumn colId="3" showButton="0"/>
    <filterColumn colId="4" showButton="0"/>
  </autoFilter>
  <sortState xmlns:xlrd2="http://schemas.microsoft.com/office/spreadsheetml/2017/richdata2" ref="A4:P32">
    <sortCondition ref="A4:A32"/>
  </sortState>
  <mergeCells count="2">
    <mergeCell ref="C1:F1"/>
    <mergeCell ref="H1:K1"/>
  </mergeCells>
  <pageMargins left="0.1" right="0" top="0.25" bottom="0" header="0.3" footer="0.3"/>
  <pageSetup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4D302-7B2C-4281-AA63-68042D7153E6}">
  <dimension ref="A1:H65"/>
  <sheetViews>
    <sheetView workbookViewId="0">
      <selection activeCell="F5" sqref="F5"/>
    </sheetView>
  </sheetViews>
  <sheetFormatPr defaultRowHeight="15" x14ac:dyDescent="0.25"/>
  <cols>
    <col min="2" max="2" width="38.85546875" customWidth="1"/>
    <col min="3" max="3" width="18" bestFit="1" customWidth="1"/>
    <col min="4" max="4" width="17.42578125" customWidth="1"/>
    <col min="5" max="5" width="14.85546875" bestFit="1" customWidth="1"/>
    <col min="6" max="6" width="18.140625" customWidth="1"/>
    <col min="7" max="7" width="1.28515625" customWidth="1"/>
    <col min="8" max="8" width="15.42578125" customWidth="1"/>
  </cols>
  <sheetData>
    <row r="1" spans="1:8" ht="26.25" x14ac:dyDescent="0.4">
      <c r="A1" s="11"/>
      <c r="B1" s="11"/>
      <c r="C1" s="43"/>
      <c r="D1" s="43"/>
      <c r="E1" s="43"/>
      <c r="F1" s="43"/>
      <c r="G1" s="43"/>
    </row>
    <row r="2" spans="1:8" ht="45" x14ac:dyDescent="0.25">
      <c r="C2" s="16" t="s">
        <v>92</v>
      </c>
      <c r="D2" s="16" t="s">
        <v>93</v>
      </c>
      <c r="E2" s="16" t="s">
        <v>40</v>
      </c>
      <c r="F2" s="16" t="s">
        <v>116</v>
      </c>
      <c r="G2" s="17"/>
    </row>
    <row r="3" spans="1:8" x14ac:dyDescent="0.25">
      <c r="B3" s="8" t="s">
        <v>72</v>
      </c>
      <c r="C3" s="13"/>
      <c r="D3" s="13"/>
      <c r="E3" s="13"/>
      <c r="F3" s="13"/>
      <c r="G3" s="12"/>
    </row>
    <row r="4" spans="1:8" x14ac:dyDescent="0.25">
      <c r="A4" t="s">
        <v>0</v>
      </c>
      <c r="B4" t="s">
        <v>46</v>
      </c>
      <c r="C4" s="5">
        <v>167803.06</v>
      </c>
      <c r="D4" s="1">
        <v>173326.49</v>
      </c>
      <c r="E4" s="5">
        <v>620961.01</v>
      </c>
      <c r="F4" s="10">
        <f>SUM(C4-D4-E4)</f>
        <v>-626484.43999999994</v>
      </c>
      <c r="G4" s="2"/>
    </row>
    <row r="5" spans="1:8" x14ac:dyDescent="0.25">
      <c r="A5" t="s">
        <v>67</v>
      </c>
      <c r="B5" t="s">
        <v>74</v>
      </c>
      <c r="C5" s="1">
        <v>18644.78</v>
      </c>
      <c r="D5" s="5">
        <v>15248.71</v>
      </c>
      <c r="E5" s="5">
        <v>13491</v>
      </c>
      <c r="F5" s="10">
        <f t="shared" ref="F5:F34" si="0">SUM(C5-D5-E5)</f>
        <v>-10094.93</v>
      </c>
      <c r="G5" s="2"/>
    </row>
    <row r="6" spans="1:8" x14ac:dyDescent="0.25">
      <c r="A6" t="s">
        <v>22</v>
      </c>
      <c r="B6" t="s">
        <v>48</v>
      </c>
      <c r="C6" s="1">
        <v>6861.66</v>
      </c>
      <c r="D6" s="5">
        <v>6788.06</v>
      </c>
      <c r="E6" s="5">
        <v>33955.68</v>
      </c>
      <c r="F6" s="10">
        <f t="shared" si="0"/>
        <v>-33882.080000000002</v>
      </c>
      <c r="G6" s="2"/>
    </row>
    <row r="7" spans="1:8" x14ac:dyDescent="0.25">
      <c r="A7" t="s">
        <v>1</v>
      </c>
      <c r="B7" t="s">
        <v>70</v>
      </c>
      <c r="C7" s="1">
        <v>195842.5</v>
      </c>
      <c r="D7" s="5">
        <v>212504.8</v>
      </c>
      <c r="E7" s="5">
        <v>966982.84</v>
      </c>
      <c r="F7" s="10">
        <f t="shared" si="0"/>
        <v>-983645.1399999999</v>
      </c>
      <c r="G7" s="2"/>
    </row>
    <row r="8" spans="1:8" x14ac:dyDescent="0.25">
      <c r="A8" t="s">
        <v>68</v>
      </c>
      <c r="B8" t="s">
        <v>69</v>
      </c>
      <c r="C8" s="3">
        <v>30320.18</v>
      </c>
      <c r="D8" s="7">
        <v>29382.76</v>
      </c>
      <c r="E8" s="7">
        <v>139444.85999999999</v>
      </c>
      <c r="F8" s="10">
        <f t="shared" si="0"/>
        <v>-138507.43999999997</v>
      </c>
      <c r="G8" s="4"/>
    </row>
    <row r="9" spans="1:8" x14ac:dyDescent="0.25">
      <c r="A9" t="s">
        <v>3</v>
      </c>
      <c r="B9" t="s">
        <v>55</v>
      </c>
      <c r="C9" s="1">
        <v>23500.86</v>
      </c>
      <c r="D9" s="5">
        <v>23500.86</v>
      </c>
      <c r="E9" s="5">
        <v>117500.22</v>
      </c>
      <c r="F9" s="10">
        <f t="shared" si="0"/>
        <v>-117500.22</v>
      </c>
      <c r="G9" s="2"/>
    </row>
    <row r="10" spans="1:8" x14ac:dyDescent="0.25">
      <c r="A10" t="s">
        <v>2</v>
      </c>
      <c r="B10" t="s">
        <v>47</v>
      </c>
      <c r="C10" s="1">
        <v>51941.88</v>
      </c>
      <c r="D10" s="5">
        <v>6603.94</v>
      </c>
      <c r="E10" s="5">
        <v>1183.98</v>
      </c>
      <c r="F10" s="10">
        <f t="shared" si="0"/>
        <v>44153.959999999992</v>
      </c>
      <c r="G10" s="2"/>
    </row>
    <row r="11" spans="1:8" x14ac:dyDescent="0.25">
      <c r="A11" t="s">
        <v>4</v>
      </c>
      <c r="B11" t="s">
        <v>49</v>
      </c>
      <c r="C11" s="1">
        <v>39121.9</v>
      </c>
      <c r="D11" s="5">
        <v>39420.6</v>
      </c>
      <c r="E11" s="5">
        <v>178805.3</v>
      </c>
      <c r="F11" s="10">
        <f t="shared" si="0"/>
        <v>-179104</v>
      </c>
      <c r="G11" s="2"/>
    </row>
    <row r="12" spans="1:8" x14ac:dyDescent="0.25">
      <c r="A12" t="s">
        <v>20</v>
      </c>
      <c r="B12" t="s">
        <v>21</v>
      </c>
      <c r="C12" s="1">
        <v>23658.92</v>
      </c>
      <c r="D12" s="5">
        <v>23236.84</v>
      </c>
      <c r="E12" s="5">
        <v>116184.28</v>
      </c>
      <c r="F12" s="10">
        <f t="shared" si="0"/>
        <v>-115762.2</v>
      </c>
      <c r="G12" s="2"/>
    </row>
    <row r="13" spans="1:8" x14ac:dyDescent="0.25">
      <c r="A13" t="s">
        <v>17</v>
      </c>
      <c r="B13" t="s">
        <v>18</v>
      </c>
      <c r="C13" s="1">
        <v>0</v>
      </c>
      <c r="D13" s="1">
        <v>14681.63</v>
      </c>
      <c r="E13" s="5">
        <v>26692.17</v>
      </c>
      <c r="F13" s="10">
        <f t="shared" si="0"/>
        <v>-41373.799999999996</v>
      </c>
      <c r="G13" s="2"/>
      <c r="H13" t="s">
        <v>114</v>
      </c>
    </row>
    <row r="14" spans="1:8" x14ac:dyDescent="0.25">
      <c r="A14" t="s">
        <v>13</v>
      </c>
      <c r="B14" t="s">
        <v>61</v>
      </c>
      <c r="C14" s="1">
        <v>974.75</v>
      </c>
      <c r="D14" s="5">
        <v>828.54</v>
      </c>
      <c r="E14" s="5">
        <v>4144.6400000000003</v>
      </c>
      <c r="F14" s="10">
        <f t="shared" si="0"/>
        <v>-3998.4300000000003</v>
      </c>
      <c r="G14" s="2"/>
    </row>
    <row r="15" spans="1:8" x14ac:dyDescent="0.25">
      <c r="A15" t="s">
        <v>10</v>
      </c>
      <c r="B15" t="s">
        <v>53</v>
      </c>
      <c r="C15" s="3">
        <v>4081.86</v>
      </c>
      <c r="D15" s="7">
        <v>1542.13</v>
      </c>
      <c r="E15" s="7">
        <v>7714.12</v>
      </c>
      <c r="F15" s="10">
        <f t="shared" si="0"/>
        <v>-5174.3899999999994</v>
      </c>
      <c r="G15" s="3"/>
    </row>
    <row r="16" spans="1:8" x14ac:dyDescent="0.25">
      <c r="A16" t="s">
        <v>9</v>
      </c>
      <c r="B16" t="s">
        <v>54</v>
      </c>
      <c r="C16" s="1">
        <v>43053.39</v>
      </c>
      <c r="D16" s="5">
        <v>32095.040000000001</v>
      </c>
      <c r="E16" s="5">
        <v>202695.22</v>
      </c>
      <c r="F16" s="10">
        <f t="shared" si="0"/>
        <v>-191736.87</v>
      </c>
      <c r="G16" s="1"/>
    </row>
    <row r="17" spans="1:8" x14ac:dyDescent="0.25">
      <c r="A17" t="s">
        <v>11</v>
      </c>
      <c r="B17" t="s">
        <v>56</v>
      </c>
      <c r="C17" s="1">
        <v>570.66</v>
      </c>
      <c r="D17" s="5">
        <v>0</v>
      </c>
      <c r="E17" s="5">
        <v>0</v>
      </c>
      <c r="F17" s="10">
        <f t="shared" si="0"/>
        <v>570.66</v>
      </c>
      <c r="G17" s="1"/>
    </row>
    <row r="18" spans="1:8" x14ac:dyDescent="0.25">
      <c r="A18" t="s">
        <v>12</v>
      </c>
      <c r="B18" t="s">
        <v>60</v>
      </c>
      <c r="C18" s="1">
        <v>0</v>
      </c>
      <c r="D18" s="5">
        <v>0</v>
      </c>
      <c r="E18" s="5">
        <v>0</v>
      </c>
      <c r="F18" s="10">
        <f t="shared" si="0"/>
        <v>0</v>
      </c>
      <c r="G18" s="1"/>
    </row>
    <row r="19" spans="1:8" x14ac:dyDescent="0.25">
      <c r="A19" t="s">
        <v>31</v>
      </c>
      <c r="B19" t="s">
        <v>32</v>
      </c>
      <c r="C19" s="1">
        <v>10</v>
      </c>
      <c r="D19" s="5">
        <v>0</v>
      </c>
      <c r="E19" s="5">
        <v>0</v>
      </c>
      <c r="F19" s="10">
        <f t="shared" si="0"/>
        <v>10</v>
      </c>
      <c r="G19" s="1"/>
    </row>
    <row r="20" spans="1:8" x14ac:dyDescent="0.25">
      <c r="A20" t="s">
        <v>14</v>
      </c>
      <c r="B20" t="s">
        <v>44</v>
      </c>
      <c r="C20" s="1">
        <v>2675.31</v>
      </c>
      <c r="D20" s="5">
        <v>2801.28</v>
      </c>
      <c r="E20" s="5">
        <v>0</v>
      </c>
      <c r="F20" s="10">
        <f t="shared" si="0"/>
        <v>-125.97000000000025</v>
      </c>
      <c r="G20" s="1"/>
    </row>
    <row r="21" spans="1:8" x14ac:dyDescent="0.25">
      <c r="A21" t="s">
        <v>8</v>
      </c>
      <c r="B21" t="s">
        <v>45</v>
      </c>
      <c r="C21" s="1">
        <v>0</v>
      </c>
      <c r="D21" s="5">
        <v>1230.82</v>
      </c>
      <c r="E21" s="5">
        <v>6154.15</v>
      </c>
      <c r="F21" s="10">
        <f t="shared" si="0"/>
        <v>-7384.9699999999993</v>
      </c>
      <c r="G21" s="1"/>
    </row>
    <row r="22" spans="1:8" x14ac:dyDescent="0.25">
      <c r="A22" t="s">
        <v>19</v>
      </c>
      <c r="B22" t="s">
        <v>50</v>
      </c>
      <c r="C22" s="1">
        <v>0</v>
      </c>
      <c r="D22" s="5">
        <v>0</v>
      </c>
      <c r="E22" s="5">
        <v>0</v>
      </c>
      <c r="F22" s="10">
        <f t="shared" si="0"/>
        <v>0</v>
      </c>
      <c r="G22" s="1"/>
    </row>
    <row r="23" spans="1:8" x14ac:dyDescent="0.25">
      <c r="A23" t="s">
        <v>103</v>
      </c>
      <c r="B23" t="s">
        <v>102</v>
      </c>
      <c r="C23" s="1">
        <v>146.66</v>
      </c>
      <c r="D23" s="5">
        <v>0</v>
      </c>
      <c r="E23" s="5">
        <v>0</v>
      </c>
      <c r="F23" s="10">
        <f t="shared" si="0"/>
        <v>146.66</v>
      </c>
      <c r="G23" s="1"/>
    </row>
    <row r="24" spans="1:8" x14ac:dyDescent="0.25">
      <c r="A24" t="s">
        <v>23</v>
      </c>
      <c r="B24" t="s">
        <v>51</v>
      </c>
      <c r="C24" s="1">
        <v>0</v>
      </c>
      <c r="D24" s="5">
        <v>0</v>
      </c>
      <c r="E24" s="5">
        <v>0</v>
      </c>
      <c r="F24" s="10">
        <f t="shared" si="0"/>
        <v>0</v>
      </c>
      <c r="G24" s="1"/>
    </row>
    <row r="25" spans="1:8" x14ac:dyDescent="0.25">
      <c r="A25" t="s">
        <v>7</v>
      </c>
      <c r="B25" t="s">
        <v>52</v>
      </c>
      <c r="C25" s="1">
        <v>9630</v>
      </c>
      <c r="D25" s="5">
        <v>9519.7999999999993</v>
      </c>
      <c r="E25" s="5">
        <v>47598.96</v>
      </c>
      <c r="F25" s="10">
        <f t="shared" si="0"/>
        <v>-47488.759999999995</v>
      </c>
      <c r="G25" s="2"/>
    </row>
    <row r="26" spans="1:8" x14ac:dyDescent="0.25">
      <c r="A26" t="s">
        <v>5</v>
      </c>
      <c r="B26" t="s">
        <v>6</v>
      </c>
      <c r="C26" s="1">
        <v>9974.75</v>
      </c>
      <c r="D26" s="5">
        <v>15132.74</v>
      </c>
      <c r="E26" s="5">
        <v>73759.27</v>
      </c>
      <c r="F26" s="10">
        <f t="shared" si="0"/>
        <v>-78917.260000000009</v>
      </c>
      <c r="G26" s="2"/>
      <c r="H26" t="s">
        <v>81</v>
      </c>
    </row>
    <row r="27" spans="1:8" x14ac:dyDescent="0.25">
      <c r="A27" t="s">
        <v>37</v>
      </c>
      <c r="B27" t="s">
        <v>42</v>
      </c>
      <c r="C27" s="5"/>
      <c r="D27" s="5"/>
      <c r="E27" s="5">
        <v>0</v>
      </c>
      <c r="F27" s="10">
        <f t="shared" si="0"/>
        <v>0</v>
      </c>
      <c r="G27" s="1"/>
      <c r="H27" t="s">
        <v>81</v>
      </c>
    </row>
    <row r="28" spans="1:8" x14ac:dyDescent="0.25">
      <c r="A28" t="s">
        <v>63</v>
      </c>
      <c r="B28" t="s">
        <v>64</v>
      </c>
      <c r="C28" s="1">
        <v>9474.35</v>
      </c>
      <c r="D28" s="5">
        <v>0</v>
      </c>
      <c r="E28" s="5">
        <v>44734.94</v>
      </c>
      <c r="F28" s="10">
        <f t="shared" si="0"/>
        <v>-35260.590000000004</v>
      </c>
      <c r="G28" s="2"/>
      <c r="H28" t="s">
        <v>81</v>
      </c>
    </row>
    <row r="29" spans="1:8" x14ac:dyDescent="0.25">
      <c r="A29" t="s">
        <v>24</v>
      </c>
      <c r="B29" t="s">
        <v>66</v>
      </c>
      <c r="C29" s="1">
        <v>0</v>
      </c>
      <c r="D29" s="5">
        <v>5038.1499999999996</v>
      </c>
      <c r="E29" s="5">
        <v>24856.43</v>
      </c>
      <c r="F29" s="10">
        <f t="shared" si="0"/>
        <v>-29894.58</v>
      </c>
      <c r="G29" s="2"/>
    </row>
    <row r="30" spans="1:8" x14ac:dyDescent="0.25">
      <c r="A30" t="s">
        <v>15</v>
      </c>
      <c r="B30" t="s">
        <v>16</v>
      </c>
      <c r="C30" s="1">
        <v>5355.82</v>
      </c>
      <c r="D30" s="5">
        <v>0</v>
      </c>
      <c r="E30" s="5">
        <v>0</v>
      </c>
      <c r="F30" s="10">
        <f t="shared" si="0"/>
        <v>5355.82</v>
      </c>
      <c r="G30" s="2"/>
    </row>
    <row r="31" spans="1:8" x14ac:dyDescent="0.25">
      <c r="A31" t="s">
        <v>77</v>
      </c>
      <c r="B31" t="s">
        <v>75</v>
      </c>
      <c r="C31" s="1">
        <v>0</v>
      </c>
      <c r="D31" s="5">
        <v>2968</v>
      </c>
      <c r="E31" s="5">
        <v>0</v>
      </c>
      <c r="F31" s="10">
        <f t="shared" si="0"/>
        <v>-2968</v>
      </c>
      <c r="G31" s="2"/>
    </row>
    <row r="32" spans="1:8" x14ac:dyDescent="0.25">
      <c r="A32" t="s">
        <v>78</v>
      </c>
      <c r="B32" t="s">
        <v>76</v>
      </c>
      <c r="C32" s="1">
        <v>30977.82</v>
      </c>
      <c r="D32" s="5">
        <v>0</v>
      </c>
      <c r="E32" s="5">
        <v>0</v>
      </c>
      <c r="F32" s="10">
        <f t="shared" si="0"/>
        <v>30977.82</v>
      </c>
      <c r="G32" s="2"/>
      <c r="H32" t="s">
        <v>104</v>
      </c>
    </row>
    <row r="33" spans="1:8" x14ac:dyDescent="0.25">
      <c r="A33" t="s">
        <v>86</v>
      </c>
      <c r="B33" s="15" t="s">
        <v>79</v>
      </c>
      <c r="C33" s="1">
        <v>5312.83</v>
      </c>
      <c r="D33" s="1">
        <v>4314.28</v>
      </c>
      <c r="E33" s="5">
        <v>0</v>
      </c>
      <c r="F33" s="10">
        <f t="shared" si="0"/>
        <v>998.55000000000018</v>
      </c>
      <c r="G33" s="2"/>
    </row>
    <row r="34" spans="1:8" x14ac:dyDescent="0.25">
      <c r="A34" t="s">
        <v>87</v>
      </c>
      <c r="B34" s="15" t="s">
        <v>80</v>
      </c>
      <c r="C34" s="1">
        <v>0</v>
      </c>
      <c r="D34" s="1">
        <v>0</v>
      </c>
      <c r="E34" s="5">
        <v>0</v>
      </c>
      <c r="F34" s="10">
        <f t="shared" si="0"/>
        <v>0</v>
      </c>
      <c r="G34" s="2"/>
    </row>
    <row r="35" spans="1:8" x14ac:dyDescent="0.25">
      <c r="B35" s="15"/>
      <c r="C35" s="1"/>
      <c r="D35" s="1"/>
      <c r="E35" s="5"/>
      <c r="F35" s="10"/>
      <c r="G35" s="2"/>
    </row>
    <row r="36" spans="1:8" x14ac:dyDescent="0.25">
      <c r="B36" s="8" t="s">
        <v>71</v>
      </c>
      <c r="C36" s="1"/>
      <c r="D36" s="5"/>
      <c r="E36" s="5"/>
      <c r="F36" s="10"/>
      <c r="G36" s="2"/>
    </row>
    <row r="37" spans="1:8" x14ac:dyDescent="0.25">
      <c r="A37" t="s">
        <v>34</v>
      </c>
      <c r="B37" t="s">
        <v>82</v>
      </c>
      <c r="C37" s="1">
        <v>595</v>
      </c>
      <c r="D37" s="5">
        <v>0</v>
      </c>
      <c r="E37" s="5">
        <v>0</v>
      </c>
      <c r="F37" s="10">
        <f t="shared" ref="F37:F44" si="1">C37-D37-E37</f>
        <v>595</v>
      </c>
      <c r="G37" s="2"/>
    </row>
    <row r="38" spans="1:8" x14ac:dyDescent="0.25">
      <c r="A38" t="s">
        <v>28</v>
      </c>
      <c r="B38" t="s">
        <v>29</v>
      </c>
      <c r="C38" s="1">
        <v>1221</v>
      </c>
      <c r="D38" s="7">
        <v>61.05</v>
      </c>
      <c r="E38" s="7">
        <v>20000</v>
      </c>
      <c r="F38" s="10">
        <f t="shared" si="1"/>
        <v>-18840.05</v>
      </c>
      <c r="G38" s="2"/>
    </row>
    <row r="39" spans="1:8" x14ac:dyDescent="0.25">
      <c r="A39" t="s">
        <v>30</v>
      </c>
      <c r="B39" t="s">
        <v>43</v>
      </c>
      <c r="C39" s="3">
        <v>20</v>
      </c>
      <c r="D39" s="7">
        <v>290</v>
      </c>
      <c r="E39" s="7">
        <v>0</v>
      </c>
      <c r="F39" s="10">
        <f t="shared" si="1"/>
        <v>-270</v>
      </c>
      <c r="G39" s="4"/>
    </row>
    <row r="40" spans="1:8" x14ac:dyDescent="0.25">
      <c r="A40" t="s">
        <v>25</v>
      </c>
      <c r="B40" t="s">
        <v>57</v>
      </c>
      <c r="C40" s="3">
        <v>660</v>
      </c>
      <c r="D40" s="7">
        <v>431.72</v>
      </c>
      <c r="E40" s="7">
        <v>0</v>
      </c>
      <c r="F40" s="10">
        <f t="shared" si="1"/>
        <v>228.27999999999997</v>
      </c>
      <c r="G40" s="3"/>
      <c r="H40" t="s">
        <v>105</v>
      </c>
    </row>
    <row r="41" spans="1:8" x14ac:dyDescent="0.25">
      <c r="A41" t="s">
        <v>35</v>
      </c>
      <c r="B41" t="s">
        <v>36</v>
      </c>
      <c r="C41" s="1">
        <v>50</v>
      </c>
      <c r="D41" s="5">
        <v>3</v>
      </c>
      <c r="E41" s="5">
        <v>0</v>
      </c>
      <c r="F41" s="10">
        <f t="shared" si="1"/>
        <v>47</v>
      </c>
      <c r="G41" s="2"/>
    </row>
    <row r="42" spans="1:8" x14ac:dyDescent="0.25">
      <c r="A42" t="s">
        <v>33</v>
      </c>
      <c r="B42" t="s">
        <v>41</v>
      </c>
      <c r="C42" s="1">
        <v>0</v>
      </c>
      <c r="D42" s="5">
        <v>0</v>
      </c>
      <c r="E42" s="5">
        <v>0</v>
      </c>
      <c r="F42" s="10">
        <f t="shared" si="1"/>
        <v>0</v>
      </c>
      <c r="G42" s="2"/>
    </row>
    <row r="43" spans="1:8" x14ac:dyDescent="0.25">
      <c r="A43" t="s">
        <v>38</v>
      </c>
      <c r="B43" t="s">
        <v>39</v>
      </c>
      <c r="C43" s="1">
        <v>0</v>
      </c>
      <c r="D43" s="5">
        <v>0</v>
      </c>
      <c r="E43" s="5">
        <v>0</v>
      </c>
      <c r="F43" s="10">
        <f t="shared" si="1"/>
        <v>0</v>
      </c>
      <c r="G43" s="2"/>
    </row>
    <row r="44" spans="1:8" x14ac:dyDescent="0.25">
      <c r="A44" t="s">
        <v>27</v>
      </c>
      <c r="B44" t="s">
        <v>62</v>
      </c>
      <c r="C44" s="1">
        <v>0</v>
      </c>
      <c r="D44" s="5">
        <v>0</v>
      </c>
      <c r="E44" s="5">
        <v>0</v>
      </c>
      <c r="F44" s="10">
        <f t="shared" si="1"/>
        <v>0</v>
      </c>
      <c r="G44" s="2"/>
    </row>
    <row r="45" spans="1:8" x14ac:dyDescent="0.25">
      <c r="A45" t="s">
        <v>26</v>
      </c>
      <c r="B45" t="s">
        <v>65</v>
      </c>
      <c r="C45" s="1">
        <v>1622.98</v>
      </c>
      <c r="D45" s="5">
        <v>174.22</v>
      </c>
      <c r="E45" s="5">
        <v>0</v>
      </c>
      <c r="F45" s="10">
        <f>C45-D45-E45</f>
        <v>1448.76</v>
      </c>
      <c r="G45" s="2"/>
    </row>
    <row r="46" spans="1:8" ht="15.75" thickBot="1" x14ac:dyDescent="0.3">
      <c r="A46" t="s">
        <v>58</v>
      </c>
      <c r="B46" t="s">
        <v>59</v>
      </c>
      <c r="C46" s="1"/>
      <c r="D46" s="5">
        <v>73221.320000000007</v>
      </c>
      <c r="E46" s="5">
        <v>495274.68</v>
      </c>
      <c r="F46" s="10" t="e">
        <f>#REF!-D46-E46</f>
        <v>#REF!</v>
      </c>
      <c r="G46" s="2"/>
    </row>
    <row r="47" spans="1:8" ht="15.75" thickTop="1" x14ac:dyDescent="0.25">
      <c r="B47" s="25" t="s">
        <v>91</v>
      </c>
      <c r="C47" s="19">
        <f t="shared" ref="C47:F47" si="2">SUM(C4:C46)</f>
        <v>684102.91999999993</v>
      </c>
      <c r="D47" s="19">
        <f t="shared" si="2"/>
        <v>694346.78</v>
      </c>
      <c r="E47" s="19">
        <f t="shared" si="2"/>
        <v>3142133.7500000005</v>
      </c>
      <c r="F47" s="19" t="e">
        <f t="shared" si="2"/>
        <v>#REF!</v>
      </c>
      <c r="G47" s="9"/>
    </row>
    <row r="48" spans="1:8" x14ac:dyDescent="0.25">
      <c r="C48" s="18"/>
      <c r="D48" s="18"/>
      <c r="E48" s="18"/>
      <c r="F48" s="18"/>
      <c r="G48" s="22"/>
    </row>
    <row r="49" spans="1:7" x14ac:dyDescent="0.25">
      <c r="C49" s="1"/>
      <c r="D49" s="5"/>
      <c r="E49" s="5"/>
      <c r="F49" s="10"/>
      <c r="G49" s="2"/>
    </row>
    <row r="50" spans="1:7" x14ac:dyDescent="0.25">
      <c r="B50" s="8" t="s">
        <v>89</v>
      </c>
      <c r="C50" s="1"/>
      <c r="D50" s="5"/>
      <c r="E50" s="5"/>
      <c r="F50" s="10"/>
      <c r="G50" s="2"/>
    </row>
    <row r="51" spans="1:7" x14ac:dyDescent="0.25">
      <c r="A51" t="s">
        <v>88</v>
      </c>
      <c r="B51" t="s">
        <v>83</v>
      </c>
      <c r="C51" s="1">
        <v>0</v>
      </c>
      <c r="D51" s="5">
        <v>0</v>
      </c>
      <c r="E51" s="5">
        <v>0</v>
      </c>
      <c r="F51" s="10">
        <v>0</v>
      </c>
      <c r="G51" s="2"/>
    </row>
    <row r="52" spans="1:7" x14ac:dyDescent="0.25">
      <c r="B52" t="s">
        <v>94</v>
      </c>
      <c r="C52" s="1">
        <v>0</v>
      </c>
      <c r="D52" s="5">
        <v>0</v>
      </c>
      <c r="E52" s="5">
        <v>0</v>
      </c>
      <c r="F52" s="10">
        <v>0</v>
      </c>
      <c r="G52" s="2"/>
    </row>
    <row r="53" spans="1:7" x14ac:dyDescent="0.25">
      <c r="A53" t="s">
        <v>73</v>
      </c>
      <c r="B53" t="s">
        <v>115</v>
      </c>
      <c r="C53" s="1"/>
      <c r="D53" s="5"/>
      <c r="E53" s="5"/>
      <c r="F53" s="10"/>
      <c r="G53" s="2"/>
    </row>
    <row r="54" spans="1:7" x14ac:dyDescent="0.25">
      <c r="A54" t="s">
        <v>111</v>
      </c>
      <c r="B54" t="s">
        <v>95</v>
      </c>
      <c r="C54" s="1">
        <v>0</v>
      </c>
      <c r="D54" s="5">
        <v>0</v>
      </c>
      <c r="E54" s="5">
        <v>0</v>
      </c>
      <c r="F54" s="10">
        <f>C54-D54</f>
        <v>0</v>
      </c>
      <c r="G54" s="2"/>
    </row>
    <row r="55" spans="1:7" x14ac:dyDescent="0.25">
      <c r="A55" t="s">
        <v>107</v>
      </c>
      <c r="B55" t="s">
        <v>96</v>
      </c>
      <c r="C55" s="1">
        <v>0</v>
      </c>
      <c r="D55" s="5">
        <v>0</v>
      </c>
      <c r="E55" s="5">
        <v>0</v>
      </c>
      <c r="F55" s="10">
        <v>0</v>
      </c>
      <c r="G55" s="2"/>
    </row>
    <row r="56" spans="1:7" x14ac:dyDescent="0.25">
      <c r="A56" t="s">
        <v>108</v>
      </c>
      <c r="B56" t="s">
        <v>97</v>
      </c>
      <c r="C56" s="1">
        <v>0</v>
      </c>
      <c r="D56" s="5">
        <v>0</v>
      </c>
      <c r="E56" s="5">
        <v>0</v>
      </c>
      <c r="F56" s="10">
        <v>0</v>
      </c>
      <c r="G56" s="2"/>
    </row>
    <row r="57" spans="1:7" x14ac:dyDescent="0.25">
      <c r="A57" t="s">
        <v>106</v>
      </c>
      <c r="B57" t="s">
        <v>98</v>
      </c>
      <c r="C57" s="1">
        <v>0</v>
      </c>
      <c r="D57" s="5">
        <v>0</v>
      </c>
      <c r="E57" s="5">
        <v>0</v>
      </c>
      <c r="F57" s="10">
        <v>0</v>
      </c>
      <c r="G57" s="2"/>
    </row>
    <row r="58" spans="1:7" x14ac:dyDescent="0.25">
      <c r="A58" t="s">
        <v>85</v>
      </c>
      <c r="B58" t="s">
        <v>84</v>
      </c>
      <c r="C58" s="1">
        <v>0</v>
      </c>
      <c r="D58" s="5">
        <v>0</v>
      </c>
      <c r="E58" s="5">
        <v>0</v>
      </c>
      <c r="F58" s="10">
        <v>0</v>
      </c>
      <c r="G58" s="2"/>
    </row>
    <row r="59" spans="1:7" x14ac:dyDescent="0.25">
      <c r="A59" t="s">
        <v>110</v>
      </c>
      <c r="B59" t="s">
        <v>99</v>
      </c>
      <c r="C59" s="1">
        <v>0</v>
      </c>
      <c r="D59" s="5">
        <v>0</v>
      </c>
      <c r="E59" s="5">
        <v>0</v>
      </c>
      <c r="F59" s="10">
        <v>0</v>
      </c>
      <c r="G59" s="2"/>
    </row>
    <row r="60" spans="1:7" x14ac:dyDescent="0.25">
      <c r="A60" t="s">
        <v>109</v>
      </c>
      <c r="B60" t="s">
        <v>100</v>
      </c>
      <c r="C60" s="1">
        <v>0</v>
      </c>
      <c r="D60" s="5">
        <v>0</v>
      </c>
      <c r="E60" s="5">
        <v>0</v>
      </c>
      <c r="F60" s="10">
        <v>0</v>
      </c>
      <c r="G60" s="2"/>
    </row>
    <row r="61" spans="1:7" x14ac:dyDescent="0.25">
      <c r="B61" t="s">
        <v>101</v>
      </c>
      <c r="C61" s="1">
        <v>0</v>
      </c>
      <c r="D61" s="5">
        <v>0</v>
      </c>
      <c r="E61" s="5">
        <v>0</v>
      </c>
      <c r="F61" s="10">
        <v>0</v>
      </c>
      <c r="G61" s="2"/>
    </row>
    <row r="62" spans="1:7" ht="15.75" thickBot="1" x14ac:dyDescent="0.3">
      <c r="A62" t="s">
        <v>112</v>
      </c>
      <c r="B62" t="s">
        <v>113</v>
      </c>
      <c r="C62" s="1">
        <v>0</v>
      </c>
      <c r="D62" s="5">
        <v>0</v>
      </c>
      <c r="E62" s="5">
        <v>0</v>
      </c>
      <c r="F62" s="10">
        <v>0</v>
      </c>
      <c r="G62" s="2"/>
    </row>
    <row r="63" spans="1:7" ht="15.75" thickTop="1" x14ac:dyDescent="0.25">
      <c r="B63" s="25" t="s">
        <v>91</v>
      </c>
      <c r="C63" s="21">
        <f>SUM(C51:C62)</f>
        <v>0</v>
      </c>
      <c r="D63" s="21">
        <f>SUM(D51:D62)</f>
        <v>0</v>
      </c>
      <c r="E63" s="21">
        <f>SUM(E51:E62)</f>
        <v>0</v>
      </c>
      <c r="F63" s="21">
        <f>SUM(F51:F61)</f>
        <v>0</v>
      </c>
      <c r="G63" s="6"/>
    </row>
    <row r="65" spans="2:7" x14ac:dyDescent="0.25">
      <c r="B65" s="24" t="s">
        <v>90</v>
      </c>
      <c r="C65" s="24">
        <f t="shared" ref="C65:G65" si="3">C47+C63</f>
        <v>684102.91999999993</v>
      </c>
      <c r="D65" s="24">
        <f t="shared" si="3"/>
        <v>694346.78</v>
      </c>
      <c r="E65" s="24">
        <f t="shared" si="3"/>
        <v>3142133.7500000005</v>
      </c>
      <c r="F65" s="24" t="e">
        <f t="shared" si="3"/>
        <v>#REF!</v>
      </c>
      <c r="G65" s="24">
        <f t="shared" si="3"/>
        <v>0</v>
      </c>
    </row>
  </sheetData>
  <mergeCells count="1">
    <mergeCell ref="C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Barton</dc:creator>
  <cp:lastModifiedBy>Jennifer Barton</cp:lastModifiedBy>
  <cp:lastPrinted>2025-03-17T02:08:57Z</cp:lastPrinted>
  <dcterms:created xsi:type="dcterms:W3CDTF">2021-04-26T20:54:40Z</dcterms:created>
  <dcterms:modified xsi:type="dcterms:W3CDTF">2026-01-09T21:19:50Z</dcterms:modified>
</cp:coreProperties>
</file>