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261bfc94fc5eef5/Desktop/"/>
    </mc:Choice>
  </mc:AlternateContent>
  <xr:revisionPtr revIDLastSave="0" documentId="8_{DF1CB33E-54F9-4338-B55E-6CFB2594C16D}" xr6:coauthVersionLast="47" xr6:coauthVersionMax="47" xr10:uidLastSave="{00000000-0000-0000-0000-000000000000}"/>
  <bookViews>
    <workbookView xWindow="-108" yWindow="492" windowWidth="23256" windowHeight="11856" xr2:uid="{0174F371-A489-4325-B970-C856F0F25DD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E63" i="1"/>
  <c r="F63" i="1"/>
  <c r="D63" i="1"/>
  <c r="E74" i="1"/>
  <c r="F74" i="1"/>
  <c r="D74" i="1"/>
  <c r="E69" i="1"/>
  <c r="F69" i="1"/>
  <c r="D69" i="1"/>
  <c r="F58" i="1"/>
  <c r="D58" i="1"/>
  <c r="E58" i="1"/>
  <c r="E86" i="1" s="1"/>
  <c r="E39" i="1"/>
  <c r="F39" i="1"/>
  <c r="D39" i="1"/>
  <c r="E16" i="1"/>
  <c r="F16" i="1"/>
  <c r="D16" i="1"/>
  <c r="D27" i="1" s="1"/>
  <c r="F86" i="1" l="1"/>
  <c r="I46" i="2"/>
  <c r="E46" i="2"/>
  <c r="D46" i="2"/>
  <c r="I39" i="2"/>
  <c r="I30" i="2"/>
  <c r="H30" i="2"/>
  <c r="H46" i="2" s="1"/>
  <c r="G30" i="2"/>
  <c r="G46" i="2" s="1"/>
  <c r="I17" i="2"/>
  <c r="I19" i="2" s="1"/>
  <c r="H17" i="2"/>
  <c r="H19" i="2" s="1"/>
  <c r="G17" i="2"/>
  <c r="G19" i="2" s="1"/>
  <c r="G48" i="2" s="1"/>
  <c r="F17" i="2"/>
  <c r="F19" i="2" s="1"/>
  <c r="F48" i="2" s="1"/>
  <c r="E17" i="2"/>
  <c r="E19" i="2" s="1"/>
  <c r="E48" i="2" s="1"/>
  <c r="D17" i="2"/>
  <c r="D19" i="2" s="1"/>
  <c r="D48" i="2" s="1"/>
  <c r="F47" i="1"/>
  <c r="E47" i="1"/>
  <c r="D47" i="1"/>
  <c r="F27" i="1"/>
  <c r="E27" i="1"/>
  <c r="I48" i="2" l="1"/>
  <c r="D88" i="1"/>
  <c r="F88" i="1"/>
  <c r="E88" i="1"/>
  <c r="H48" i="2"/>
</calcChain>
</file>

<file path=xl/sharedStrings.xml><?xml version="1.0" encoding="utf-8"?>
<sst xmlns="http://schemas.openxmlformats.org/spreadsheetml/2006/main" count="136" uniqueCount="118">
  <si>
    <t>Local and Special Service Districts</t>
  </si>
  <si>
    <t>Ticaboo Utility Improvement District</t>
  </si>
  <si>
    <t>Adopted Budget</t>
  </si>
  <si>
    <r>
      <t xml:space="preserve">Form: </t>
    </r>
    <r>
      <rPr>
        <b/>
        <sz val="8"/>
        <rFont val="Arial"/>
        <family val="2"/>
      </rPr>
      <t>SD-BUD-1-2012</t>
    </r>
  </si>
  <si>
    <t>Part I</t>
  </si>
  <si>
    <t xml:space="preserve"> Enterprise Fund</t>
  </si>
  <si>
    <t>Actual Revenues</t>
  </si>
  <si>
    <t>Prior Year</t>
  </si>
  <si>
    <t>Current Year</t>
  </si>
  <si>
    <t xml:space="preserve">Budget </t>
  </si>
  <si>
    <t>Budget</t>
  </si>
  <si>
    <t>(a)</t>
  </si>
  <si>
    <t>Revenues</t>
  </si>
  <si>
    <t>501-301400 ELECTRIC</t>
  </si>
  <si>
    <t>30040405- Base Rate</t>
  </si>
  <si>
    <t>30040405- KWH Usage</t>
  </si>
  <si>
    <t>Total Revenues 501-301400 ELECTRIC</t>
  </si>
  <si>
    <t>501-300900 WATER</t>
  </si>
  <si>
    <t>501-300800 SEWER</t>
  </si>
  <si>
    <t>30040403 GARBAGE</t>
  </si>
  <si>
    <t>30040403 LANDFILL</t>
  </si>
  <si>
    <t>1.10</t>
  </si>
  <si>
    <t>Connection Fees</t>
  </si>
  <si>
    <t>1.11</t>
  </si>
  <si>
    <t>Late Fees</t>
  </si>
  <si>
    <t>1.12</t>
  </si>
  <si>
    <t>Total Revenues</t>
  </si>
  <si>
    <t>Expenses</t>
  </si>
  <si>
    <t>Actual Expenses</t>
  </si>
  <si>
    <t>301401- Administration Overhead</t>
  </si>
  <si>
    <t>40050100- Phone/Internet</t>
  </si>
  <si>
    <t>40020300 General Liability Insurance</t>
  </si>
  <si>
    <t>40020900 Meetings/Travel/CEUs</t>
  </si>
  <si>
    <t>40020800  Dues and Subscriptions</t>
  </si>
  <si>
    <t>Total Administration Overhead</t>
  </si>
  <si>
    <t>Professional Fees</t>
  </si>
  <si>
    <t>40020103 Accounting Fees</t>
  </si>
  <si>
    <t>40020103 Annual Audit Fees</t>
  </si>
  <si>
    <t>40020103 Legal Fees</t>
  </si>
  <si>
    <t>40020103  Management Fee</t>
  </si>
  <si>
    <t>Total Professional Fees</t>
  </si>
  <si>
    <t>40040400- Public Utilities Fees</t>
  </si>
  <si>
    <t>POWER PLANT GENERATOR COSTS</t>
  </si>
  <si>
    <t xml:space="preserve">40050201-Fuel </t>
  </si>
  <si>
    <t>40050200 - Operation- Maintenance and Repairs</t>
  </si>
  <si>
    <t>40050200- Oil</t>
  </si>
  <si>
    <t>40050200- Parts and Supplies</t>
  </si>
  <si>
    <t>Total Generator Costs</t>
  </si>
  <si>
    <t>Water Expense</t>
  </si>
  <si>
    <t>40020102- Water Testing Labs</t>
  </si>
  <si>
    <t>40050603- Repairs and Maintenance well and dist.</t>
  </si>
  <si>
    <t>Sewer Expense</t>
  </si>
  <si>
    <t>4012000- Depreciation</t>
  </si>
  <si>
    <t>40050100- Repair and Maintenance</t>
  </si>
  <si>
    <t>Landfill Expense</t>
  </si>
  <si>
    <t xml:space="preserve">40050604- Repair and Maintenance </t>
  </si>
  <si>
    <t>Depreciation Cumulative equip &amp; Assets</t>
  </si>
  <si>
    <t>Other Financing Uses:</t>
  </si>
  <si>
    <t>Transfers to Other Funds</t>
  </si>
  <si>
    <t>2.10</t>
  </si>
  <si>
    <t>Contribution to Fund Balance</t>
  </si>
  <si>
    <t>2.11</t>
  </si>
  <si>
    <t>2.12</t>
  </si>
  <si>
    <t>Total Expenditures / Expenses</t>
  </si>
  <si>
    <t>Net Income / (Loss)</t>
  </si>
  <si>
    <t>CONTINUE ON PAGE 2 WITH PART II</t>
  </si>
  <si>
    <t>Part II</t>
  </si>
  <si>
    <t>Capital Projects and Debt Service Fund</t>
  </si>
  <si>
    <t>Capital Projects Fund</t>
  </si>
  <si>
    <t>Debt Service Fund</t>
  </si>
  <si>
    <t>(b)</t>
  </si>
  <si>
    <t>(c)</t>
  </si>
  <si>
    <t>(d)</t>
  </si>
  <si>
    <t>Bond Issues</t>
  </si>
  <si>
    <t>Property Taxes</t>
  </si>
  <si>
    <t>Fee-in-Lieu of Taxes</t>
  </si>
  <si>
    <t>Investment/Interest Income</t>
  </si>
  <si>
    <t>Transfers From:</t>
  </si>
  <si>
    <t>1.6</t>
  </si>
  <si>
    <t>1.7</t>
  </si>
  <si>
    <t>Other:</t>
  </si>
  <si>
    <t>1.8</t>
  </si>
  <si>
    <t>Beginning Fund Balance</t>
  </si>
  <si>
    <t>Available for Use</t>
  </si>
  <si>
    <t>Debt Service</t>
  </si>
  <si>
    <t>Retirement of Bonds</t>
  </si>
  <si>
    <t>Bond Repayment Fees</t>
  </si>
  <si>
    <t>500-301401-40020101 Electric Bond</t>
  </si>
  <si>
    <t>Sewer Bond 2012A</t>
  </si>
  <si>
    <t>Sewer Bond 2012B</t>
  </si>
  <si>
    <t>Water Bond 2015</t>
  </si>
  <si>
    <t>Electric Bond 2013</t>
  </si>
  <si>
    <t>Bond repayment totals</t>
  </si>
  <si>
    <t>Interest on Bonds</t>
  </si>
  <si>
    <t>Capital Outlay</t>
  </si>
  <si>
    <t>C9 Generator rebuild</t>
  </si>
  <si>
    <t>C9 Generator breaker re-fit</t>
  </si>
  <si>
    <t>Water dist. Valve replacement</t>
  </si>
  <si>
    <t>Total Capital projects</t>
  </si>
  <si>
    <t>2.6</t>
  </si>
  <si>
    <t>2.7</t>
  </si>
  <si>
    <t>2.8</t>
  </si>
  <si>
    <t>Total Expenses</t>
  </si>
  <si>
    <t>Ending Fund Balance</t>
  </si>
  <si>
    <t>2026 Final and 2026 Draft</t>
  </si>
  <si>
    <t>Enterprise Fund 2026</t>
  </si>
  <si>
    <t xml:space="preserve">Mileage </t>
  </si>
  <si>
    <t>Repair &amp; Maintenance</t>
  </si>
  <si>
    <t>40050200- Automobile Expense</t>
  </si>
  <si>
    <t>.</t>
  </si>
  <si>
    <t>Building &amp; Property Rent</t>
  </si>
  <si>
    <t>40050100 Office Supplies</t>
  </si>
  <si>
    <t xml:space="preserve">40020600 Postage and Shipping </t>
  </si>
  <si>
    <t>500-301401 Electric/Environmental Fees</t>
  </si>
  <si>
    <t>DEQ Fees &amp; Permits</t>
  </si>
  <si>
    <t>Total Water Expense</t>
  </si>
  <si>
    <t>Total Sewer Expense</t>
  </si>
  <si>
    <t>Total Automobile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</si>
</sst>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44" fontId="5" fillId="0" borderId="0" xfId="1" applyFont="1"/>
    <xf numFmtId="44" fontId="3" fillId="0" borderId="0" xfId="1" applyFont="1"/>
    <xf numFmtId="0" fontId="3" fillId="0" borderId="6" xfId="0" applyFont="1" applyBorder="1"/>
    <xf numFmtId="0" fontId="6" fillId="0" borderId="9" xfId="0" applyFont="1" applyBorder="1"/>
    <xf numFmtId="0" fontId="7" fillId="0" borderId="7" xfId="0" applyFont="1" applyBorder="1"/>
    <xf numFmtId="0" fontId="3" fillId="0" borderId="7" xfId="0" applyFont="1" applyBorder="1"/>
    <xf numFmtId="0" fontId="3" fillId="0" borderId="8" xfId="0" applyFont="1" applyBorder="1"/>
    <xf numFmtId="44" fontId="3" fillId="0" borderId="7" xfId="1" applyFont="1" applyBorder="1" applyAlignment="1">
      <alignment horizontal="center"/>
    </xf>
    <xf numFmtId="44" fontId="3" fillId="0" borderId="7" xfId="1" applyFont="1" applyBorder="1"/>
    <xf numFmtId="44" fontId="9" fillId="0" borderId="7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4" xfId="1" applyNumberFormat="1" applyFont="1" applyBorder="1" applyAlignment="1">
      <alignment horizontal="center"/>
    </xf>
    <xf numFmtId="0" fontId="3" fillId="0" borderId="15" xfId="0" applyFont="1" applyBorder="1"/>
    <xf numFmtId="44" fontId="3" fillId="0" borderId="16" xfId="1" applyFont="1" applyBorder="1"/>
    <xf numFmtId="0" fontId="3" fillId="0" borderId="16" xfId="0" applyFont="1" applyBorder="1"/>
    <xf numFmtId="0" fontId="3" fillId="0" borderId="17" xfId="0" applyFont="1" applyBorder="1" applyAlignment="1">
      <alignment horizontal="center"/>
    </xf>
    <xf numFmtId="0" fontId="3" fillId="3" borderId="17" xfId="0" applyFont="1" applyFill="1" applyBorder="1"/>
    <xf numFmtId="44" fontId="3" fillId="3" borderId="17" xfId="1" applyFont="1" applyFill="1" applyBorder="1"/>
    <xf numFmtId="0" fontId="12" fillId="0" borderId="12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164" fontId="12" fillId="0" borderId="12" xfId="0" applyNumberFormat="1" applyFont="1" applyBorder="1"/>
    <xf numFmtId="44" fontId="12" fillId="0" borderId="12" xfId="1" applyFont="1" applyBorder="1"/>
    <xf numFmtId="0" fontId="12" fillId="0" borderId="12" xfId="0" applyFont="1" applyBorder="1"/>
    <xf numFmtId="0" fontId="12" fillId="0" borderId="1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4" fontId="12" fillId="0" borderId="12" xfId="1" applyFont="1" applyFill="1" applyBorder="1"/>
    <xf numFmtId="0" fontId="3" fillId="0" borderId="12" xfId="0" applyFont="1" applyBorder="1"/>
    <xf numFmtId="44" fontId="3" fillId="3" borderId="12" xfId="1" applyFont="1" applyFill="1" applyBorder="1"/>
    <xf numFmtId="0" fontId="3" fillId="3" borderId="12" xfId="0" applyFont="1" applyFill="1" applyBorder="1"/>
    <xf numFmtId="49" fontId="12" fillId="0" borderId="12" xfId="0" applyNumberFormat="1" applyFont="1" applyBorder="1" applyAlignment="1">
      <alignment horizontal="left"/>
    </xf>
    <xf numFmtId="49" fontId="12" fillId="0" borderId="13" xfId="0" applyNumberFormat="1" applyFont="1" applyBorder="1" applyAlignment="1">
      <alignment horizontal="left"/>
    </xf>
    <xf numFmtId="164" fontId="12" fillId="0" borderId="13" xfId="0" applyNumberFormat="1" applyFont="1" applyBorder="1"/>
    <xf numFmtId="44" fontId="12" fillId="0" borderId="13" xfId="1" applyFont="1" applyBorder="1"/>
    <xf numFmtId="0" fontId="12" fillId="0" borderId="13" xfId="0" applyFont="1" applyBorder="1"/>
    <xf numFmtId="0" fontId="12" fillId="0" borderId="20" xfId="0" applyFont="1" applyBorder="1" applyAlignment="1">
      <alignment horizontal="left"/>
    </xf>
    <xf numFmtId="164" fontId="12" fillId="0" borderId="23" xfId="0" applyNumberFormat="1" applyFont="1" applyBorder="1"/>
    <xf numFmtId="44" fontId="12" fillId="0" borderId="23" xfId="1" applyFont="1" applyBorder="1"/>
    <xf numFmtId="0" fontId="3" fillId="0" borderId="24" xfId="0" applyFont="1" applyBorder="1"/>
    <xf numFmtId="44" fontId="3" fillId="0" borderId="25" xfId="1" applyFont="1" applyBorder="1"/>
    <xf numFmtId="0" fontId="3" fillId="0" borderId="25" xfId="0" applyFont="1" applyBorder="1"/>
    <xf numFmtId="0" fontId="3" fillId="0" borderId="14" xfId="0" applyFont="1" applyBorder="1" applyAlignment="1">
      <alignment horizontal="center"/>
    </xf>
    <xf numFmtId="0" fontId="4" fillId="0" borderId="9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164" fontId="10" fillId="0" borderId="13" xfId="0" applyNumberFormat="1" applyFont="1" applyBorder="1"/>
    <xf numFmtId="44" fontId="12" fillId="0" borderId="13" xfId="1" applyFont="1" applyFill="1" applyBorder="1"/>
    <xf numFmtId="0" fontId="12" fillId="0" borderId="26" xfId="0" applyFont="1" applyBorder="1" applyAlignment="1">
      <alignment horizontal="left"/>
    </xf>
    <xf numFmtId="44" fontId="12" fillId="0" borderId="26" xfId="1" applyFont="1" applyBorder="1"/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44" fontId="3" fillId="0" borderId="30" xfId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/>
    </xf>
    <xf numFmtId="0" fontId="12" fillId="0" borderId="17" xfId="0" applyFont="1" applyBorder="1"/>
    <xf numFmtId="0" fontId="12" fillId="0" borderId="5" xfId="0" applyFont="1" applyBorder="1" applyAlignment="1">
      <alignment horizontal="left"/>
    </xf>
    <xf numFmtId="0" fontId="12" fillId="0" borderId="6" xfId="0" applyFont="1" applyBorder="1"/>
    <xf numFmtId="49" fontId="12" fillId="0" borderId="5" xfId="0" applyNumberFormat="1" applyFont="1" applyBorder="1" applyAlignment="1">
      <alignment horizontal="left"/>
    </xf>
    <xf numFmtId="164" fontId="12" fillId="0" borderId="13" xfId="1" applyNumberFormat="1" applyFont="1" applyBorder="1"/>
    <xf numFmtId="164" fontId="12" fillId="3" borderId="12" xfId="0" applyNumberFormat="1" applyFont="1" applyFill="1" applyBorder="1"/>
    <xf numFmtId="0" fontId="12" fillId="0" borderId="23" xfId="0" applyFont="1" applyBorder="1"/>
    <xf numFmtId="4" fontId="12" fillId="0" borderId="23" xfId="0" applyNumberFormat="1" applyFont="1" applyBorder="1"/>
    <xf numFmtId="164" fontId="3" fillId="0" borderId="25" xfId="0" applyNumberFormat="1" applyFont="1" applyBorder="1"/>
    <xf numFmtId="0" fontId="12" fillId="0" borderId="26" xfId="0" applyFont="1" applyBorder="1"/>
    <xf numFmtId="164" fontId="12" fillId="0" borderId="26" xfId="0" applyNumberFormat="1" applyFont="1" applyBorder="1"/>
    <xf numFmtId="164" fontId="12" fillId="0" borderId="23" xfId="1" applyNumberFormat="1" applyFont="1" applyBorder="1"/>
    <xf numFmtId="164" fontId="12" fillId="4" borderId="12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10" fillId="0" borderId="10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3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46DE-D4D3-4C95-8F02-1896073633BB}">
  <dimension ref="A1:H91"/>
  <sheetViews>
    <sheetView tabSelected="1" topLeftCell="A67" workbookViewId="0">
      <selection activeCell="M89" sqref="M89"/>
    </sheetView>
  </sheetViews>
  <sheetFormatPr defaultColWidth="9.109375" defaultRowHeight="13.2" x14ac:dyDescent="0.25"/>
  <cols>
    <col min="1" max="1" width="6.33203125" style="1" customWidth="1"/>
    <col min="2" max="2" width="41.109375" style="1" customWidth="1"/>
    <col min="3" max="3" width="13.88671875" style="1" customWidth="1"/>
    <col min="4" max="5" width="21.109375" style="3" customWidth="1"/>
    <col min="6" max="6" width="21.109375" style="1" customWidth="1"/>
    <col min="7" max="16384" width="9.109375" style="1"/>
  </cols>
  <sheetData>
    <row r="1" spans="1:8" ht="24.6" x14ac:dyDescent="0.4">
      <c r="A1" s="80" t="s">
        <v>0</v>
      </c>
      <c r="B1" s="81"/>
      <c r="C1" s="81"/>
      <c r="D1" s="82" t="s">
        <v>1</v>
      </c>
      <c r="E1" s="82"/>
      <c r="F1" s="83"/>
    </row>
    <row r="2" spans="1:8" ht="24.6" x14ac:dyDescent="0.4">
      <c r="A2" s="84" t="s">
        <v>2</v>
      </c>
      <c r="B2" s="85"/>
      <c r="C2" s="85"/>
      <c r="D2" s="2"/>
      <c r="F2" s="4"/>
    </row>
    <row r="3" spans="1:8" ht="21" x14ac:dyDescent="0.4">
      <c r="A3" s="86"/>
      <c r="B3" s="87"/>
      <c r="C3" s="87"/>
      <c r="D3" s="2"/>
      <c r="F3" s="4"/>
    </row>
    <row r="4" spans="1:8" ht="21" x14ac:dyDescent="0.4">
      <c r="A4" s="86"/>
      <c r="B4" s="87"/>
      <c r="C4" s="87"/>
      <c r="D4" s="88" t="s">
        <v>104</v>
      </c>
      <c r="E4" s="88"/>
      <c r="F4" s="89"/>
    </row>
    <row r="5" spans="1:8" x14ac:dyDescent="0.25">
      <c r="A5" s="5" t="s">
        <v>3</v>
      </c>
      <c r="B5" s="6"/>
      <c r="C5" s="7"/>
      <c r="D5" s="9"/>
      <c r="E5" s="10"/>
      <c r="F5" s="8"/>
    </row>
    <row r="6" spans="1:8" s="13" customFormat="1" ht="17.399999999999999" x14ac:dyDescent="0.3">
      <c r="A6" s="90" t="s">
        <v>4</v>
      </c>
      <c r="B6" s="91"/>
      <c r="C6" s="92" t="s">
        <v>5</v>
      </c>
      <c r="D6" s="92"/>
      <c r="E6" s="11"/>
      <c r="F6" s="12"/>
    </row>
    <row r="7" spans="1:8" ht="31.5" customHeight="1" x14ac:dyDescent="0.25">
      <c r="A7" s="93"/>
      <c r="B7" s="94"/>
      <c r="C7" s="95"/>
      <c r="D7" s="99" t="s">
        <v>105</v>
      </c>
      <c r="E7" s="100"/>
      <c r="F7" s="101"/>
    </row>
    <row r="8" spans="1:8" ht="15.75" customHeight="1" x14ac:dyDescent="0.25">
      <c r="A8" s="96"/>
      <c r="B8" s="97"/>
      <c r="C8" s="98"/>
      <c r="D8" s="102" t="s">
        <v>6</v>
      </c>
      <c r="E8" s="101"/>
      <c r="F8" s="16"/>
    </row>
    <row r="9" spans="1:8" ht="15.75" customHeight="1" x14ac:dyDescent="0.25">
      <c r="A9" s="105"/>
      <c r="B9" s="106"/>
      <c r="C9" s="107"/>
      <c r="D9" s="19" t="s">
        <v>7</v>
      </c>
      <c r="E9" s="20" t="s">
        <v>8</v>
      </c>
      <c r="F9" s="17" t="s">
        <v>10</v>
      </c>
    </row>
    <row r="10" spans="1:8" x14ac:dyDescent="0.25">
      <c r="A10" s="108" t="s">
        <v>11</v>
      </c>
      <c r="B10" s="109"/>
      <c r="C10" s="110"/>
      <c r="D10" s="23">
        <v>2024</v>
      </c>
      <c r="E10" s="23">
        <v>2025</v>
      </c>
      <c r="F10" s="22">
        <v>2026</v>
      </c>
      <c r="G10" s="14"/>
      <c r="H10" s="14"/>
    </row>
    <row r="11" spans="1:8" ht="13.8" thickBot="1" x14ac:dyDescent="0.3">
      <c r="A11" s="24"/>
      <c r="B11" s="14"/>
      <c r="C11" s="14"/>
      <c r="E11" s="25"/>
      <c r="F11" s="26"/>
    </row>
    <row r="12" spans="1:8" ht="17.399999999999999" x14ac:dyDescent="0.25">
      <c r="A12" s="27"/>
      <c r="B12" s="111" t="s">
        <v>12</v>
      </c>
      <c r="C12" s="112"/>
      <c r="D12" s="29"/>
      <c r="E12" s="29"/>
      <c r="F12" s="28"/>
    </row>
    <row r="13" spans="1:8" ht="15.6" x14ac:dyDescent="0.3">
      <c r="A13" s="30">
        <v>1.1000000000000001</v>
      </c>
      <c r="B13" s="113" t="s">
        <v>13</v>
      </c>
      <c r="C13" s="114"/>
      <c r="D13" s="34"/>
      <c r="E13" s="34"/>
      <c r="F13" s="35"/>
    </row>
    <row r="14" spans="1:8" ht="15" x14ac:dyDescent="0.25">
      <c r="A14" s="30">
        <v>1.2</v>
      </c>
      <c r="B14" s="115" t="s">
        <v>14</v>
      </c>
      <c r="C14" s="114"/>
      <c r="D14" s="34">
        <v>251769</v>
      </c>
      <c r="E14" s="34">
        <v>254334.17</v>
      </c>
      <c r="F14" s="34">
        <v>255084</v>
      </c>
    </row>
    <row r="15" spans="1:8" ht="15" x14ac:dyDescent="0.25">
      <c r="A15" s="30">
        <v>1.3</v>
      </c>
      <c r="B15" s="115" t="s">
        <v>15</v>
      </c>
      <c r="C15" s="114"/>
      <c r="D15" s="34">
        <v>68062</v>
      </c>
      <c r="E15" s="34">
        <v>46754.71</v>
      </c>
      <c r="F15" s="34">
        <v>48301.94</v>
      </c>
    </row>
    <row r="16" spans="1:8" ht="15" x14ac:dyDescent="0.25">
      <c r="A16" s="30">
        <v>1.4</v>
      </c>
      <c r="B16" s="115" t="s">
        <v>16</v>
      </c>
      <c r="C16" s="114"/>
      <c r="D16" s="33">
        <f t="shared" ref="D16:F16" si="0">SUM(D14:D15)</f>
        <v>319831</v>
      </c>
      <c r="E16" s="33">
        <f t="shared" si="0"/>
        <v>301088.88</v>
      </c>
      <c r="F16" s="33">
        <f t="shared" si="0"/>
        <v>303385.94</v>
      </c>
    </row>
    <row r="17" spans="1:6" ht="15" x14ac:dyDescent="0.25">
      <c r="A17" s="30">
        <v>1.5</v>
      </c>
      <c r="B17" s="115"/>
      <c r="C17" s="114"/>
      <c r="D17" s="34">
        <v>0</v>
      </c>
      <c r="E17" s="34"/>
      <c r="F17" s="34"/>
    </row>
    <row r="18" spans="1:6" ht="15" x14ac:dyDescent="0.25">
      <c r="A18" s="30">
        <v>1.6</v>
      </c>
      <c r="B18" s="115" t="s">
        <v>17</v>
      </c>
      <c r="C18" s="114"/>
      <c r="D18" s="34">
        <v>106366</v>
      </c>
      <c r="E18" s="34">
        <v>109044.89</v>
      </c>
      <c r="F18" s="38">
        <v>109933.56</v>
      </c>
    </row>
    <row r="19" spans="1:6" ht="15" x14ac:dyDescent="0.25">
      <c r="A19" s="30">
        <v>1.7</v>
      </c>
      <c r="B19" s="115" t="s">
        <v>18</v>
      </c>
      <c r="C19" s="114"/>
      <c r="D19" s="34">
        <v>63696</v>
      </c>
      <c r="E19" s="34">
        <v>66588.399999999994</v>
      </c>
      <c r="F19" s="34">
        <v>67200</v>
      </c>
    </row>
    <row r="20" spans="1:6" ht="15" x14ac:dyDescent="0.25">
      <c r="A20" s="30">
        <v>1.8</v>
      </c>
      <c r="B20" s="115" t="s">
        <v>19</v>
      </c>
      <c r="C20" s="114"/>
      <c r="D20" s="34">
        <v>13758</v>
      </c>
      <c r="E20" s="34">
        <v>14604</v>
      </c>
      <c r="F20" s="34">
        <v>14515.2</v>
      </c>
    </row>
    <row r="21" spans="1:6" ht="15" x14ac:dyDescent="0.25">
      <c r="A21" s="30"/>
      <c r="B21" s="36" t="s">
        <v>20</v>
      </c>
      <c r="C21" s="32"/>
      <c r="D21" s="34">
        <v>10143</v>
      </c>
      <c r="E21" s="34">
        <v>9580</v>
      </c>
      <c r="F21" s="34">
        <v>6774</v>
      </c>
    </row>
    <row r="22" spans="1:6" ht="15" customHeight="1" x14ac:dyDescent="0.3">
      <c r="A22" s="39"/>
      <c r="B22" s="103"/>
      <c r="C22" s="104"/>
      <c r="D22" s="40"/>
      <c r="E22" s="40"/>
      <c r="F22" s="41"/>
    </row>
    <row r="23" spans="1:6" ht="15" x14ac:dyDescent="0.25">
      <c r="A23" s="30">
        <v>1.9</v>
      </c>
      <c r="B23" s="115"/>
      <c r="C23" s="114"/>
      <c r="D23" s="34"/>
      <c r="E23" s="34"/>
      <c r="F23" s="35"/>
    </row>
    <row r="24" spans="1:6" ht="15" x14ac:dyDescent="0.25">
      <c r="A24" s="42" t="s">
        <v>21</v>
      </c>
      <c r="B24" s="115" t="s">
        <v>22</v>
      </c>
      <c r="C24" s="114"/>
      <c r="D24" s="34">
        <v>9278</v>
      </c>
      <c r="E24" s="34">
        <v>13608</v>
      </c>
      <c r="F24" s="34">
        <v>0</v>
      </c>
    </row>
    <row r="25" spans="1:6" ht="15" x14ac:dyDescent="0.25">
      <c r="A25" s="42" t="s">
        <v>23</v>
      </c>
      <c r="B25" s="115" t="s">
        <v>24</v>
      </c>
      <c r="C25" s="114"/>
      <c r="D25" s="34">
        <v>2977</v>
      </c>
      <c r="E25" s="34">
        <v>1223</v>
      </c>
      <c r="F25" s="34">
        <v>0</v>
      </c>
    </row>
    <row r="26" spans="1:6" ht="15.6" thickBot="1" x14ac:dyDescent="0.3">
      <c r="A26" s="43" t="s">
        <v>25</v>
      </c>
      <c r="B26" s="116"/>
      <c r="C26" s="117"/>
      <c r="D26" s="45"/>
      <c r="E26" s="45"/>
      <c r="F26" s="46"/>
    </row>
    <row r="27" spans="1:6" ht="16.2" thickBot="1" x14ac:dyDescent="0.35">
      <c r="A27" s="47"/>
      <c r="B27" s="118" t="s">
        <v>26</v>
      </c>
      <c r="C27" s="119"/>
      <c r="D27" s="48">
        <f>SUM(D16:D26)</f>
        <v>526049</v>
      </c>
      <c r="E27" s="48">
        <f>SUM(E16:E26)</f>
        <v>515737.17000000004</v>
      </c>
      <c r="F27" s="49">
        <f>SUM(F23:F26,F14:F15, F18:F21)</f>
        <v>501808.7</v>
      </c>
    </row>
    <row r="28" spans="1:6" ht="13.8" thickBot="1" x14ac:dyDescent="0.3">
      <c r="A28" s="50"/>
      <c r="B28" s="14"/>
      <c r="C28" s="14"/>
      <c r="E28" s="51"/>
      <c r="F28" s="52"/>
    </row>
    <row r="29" spans="1:6" ht="17.399999999999999" x14ac:dyDescent="0.25">
      <c r="A29" s="27"/>
      <c r="B29" s="111" t="s">
        <v>27</v>
      </c>
      <c r="C29" s="112"/>
      <c r="D29" s="102" t="s">
        <v>28</v>
      </c>
      <c r="E29" s="101"/>
      <c r="F29" s="16"/>
    </row>
    <row r="30" spans="1:6" ht="34.200000000000003" customHeight="1" x14ac:dyDescent="0.25">
      <c r="A30" s="53"/>
      <c r="B30" s="54"/>
      <c r="C30" s="55"/>
      <c r="D30" s="19" t="s">
        <v>7</v>
      </c>
      <c r="E30" s="20" t="s">
        <v>8</v>
      </c>
      <c r="F30" s="17" t="s">
        <v>10</v>
      </c>
    </row>
    <row r="31" spans="1:6" ht="15.6" x14ac:dyDescent="0.3">
      <c r="A31" s="30">
        <v>2.1</v>
      </c>
      <c r="B31" s="113" t="s">
        <v>29</v>
      </c>
      <c r="C31" s="114"/>
      <c r="D31" s="23">
        <v>2024</v>
      </c>
      <c r="E31" s="23">
        <v>2025</v>
      </c>
      <c r="F31" s="22">
        <v>2026</v>
      </c>
    </row>
    <row r="32" spans="1:6" ht="15" x14ac:dyDescent="0.25">
      <c r="A32" s="30">
        <v>2.2000000000000002</v>
      </c>
      <c r="B32" s="115" t="s">
        <v>30</v>
      </c>
      <c r="C32" s="114"/>
      <c r="D32" s="34">
        <v>8293</v>
      </c>
      <c r="E32" s="34">
        <v>4619.95</v>
      </c>
      <c r="F32" s="34">
        <v>4620</v>
      </c>
    </row>
    <row r="33" spans="1:6" ht="15" x14ac:dyDescent="0.25">
      <c r="A33" s="30">
        <v>2.2999999999999998</v>
      </c>
      <c r="B33" s="115" t="s">
        <v>31</v>
      </c>
      <c r="C33" s="114"/>
      <c r="D33" s="34">
        <v>15222</v>
      </c>
      <c r="E33" s="34">
        <v>11146.31</v>
      </c>
      <c r="F33" s="34">
        <v>11307</v>
      </c>
    </row>
    <row r="34" spans="1:6" ht="15" x14ac:dyDescent="0.25">
      <c r="A34" s="30">
        <v>2.4</v>
      </c>
      <c r="B34" s="115" t="s">
        <v>32</v>
      </c>
      <c r="C34" s="114"/>
      <c r="D34" s="34">
        <v>5655</v>
      </c>
      <c r="E34" s="34">
        <v>1910.39</v>
      </c>
      <c r="F34" s="34">
        <v>2223</v>
      </c>
    </row>
    <row r="35" spans="1:6" ht="15" x14ac:dyDescent="0.25">
      <c r="A35" s="30">
        <v>2.5</v>
      </c>
      <c r="B35" s="115" t="s">
        <v>111</v>
      </c>
      <c r="C35" s="114"/>
      <c r="D35" s="34">
        <v>4429</v>
      </c>
      <c r="E35" s="34">
        <v>1209.31</v>
      </c>
      <c r="F35" s="34">
        <v>1224</v>
      </c>
    </row>
    <row r="36" spans="1:6" ht="15" x14ac:dyDescent="0.25">
      <c r="A36" s="30">
        <v>2.6</v>
      </c>
      <c r="B36" s="115" t="s">
        <v>112</v>
      </c>
      <c r="C36" s="114"/>
      <c r="D36" s="45">
        <v>725</v>
      </c>
      <c r="E36" s="45">
        <v>694.52</v>
      </c>
      <c r="F36" s="45">
        <v>684</v>
      </c>
    </row>
    <row r="37" spans="1:6" ht="15" x14ac:dyDescent="0.25">
      <c r="A37" s="30"/>
      <c r="B37" s="36" t="s">
        <v>33</v>
      </c>
      <c r="C37" s="32"/>
      <c r="D37" s="45">
        <v>7098</v>
      </c>
      <c r="E37" s="45">
        <v>13380.58</v>
      </c>
      <c r="F37" s="45">
        <v>11860</v>
      </c>
    </row>
    <row r="38" spans="1:6" ht="15" x14ac:dyDescent="0.25">
      <c r="A38" s="30"/>
      <c r="B38" s="36" t="s">
        <v>110</v>
      </c>
      <c r="C38" s="32"/>
      <c r="D38" s="45">
        <v>0</v>
      </c>
      <c r="E38" s="45">
        <v>14400</v>
      </c>
      <c r="F38" s="45">
        <v>14400</v>
      </c>
    </row>
    <row r="39" spans="1:6" ht="15.6" x14ac:dyDescent="0.3">
      <c r="A39" s="30"/>
      <c r="B39" s="31" t="s">
        <v>34</v>
      </c>
      <c r="C39" s="32"/>
      <c r="D39" s="56">
        <f>SUM(D32:D38)</f>
        <v>41422</v>
      </c>
      <c r="E39" s="56">
        <f>SUM(E32:E38)</f>
        <v>47361.06</v>
      </c>
      <c r="F39" s="56">
        <f>SUM(F32:F38)</f>
        <v>46318</v>
      </c>
    </row>
    <row r="40" spans="1:6" ht="15" x14ac:dyDescent="0.25">
      <c r="A40" s="30">
        <v>2.7</v>
      </c>
      <c r="B40" s="36"/>
      <c r="C40" s="32"/>
      <c r="D40" s="45"/>
      <c r="E40" s="45"/>
      <c r="F40" s="45"/>
    </row>
    <row r="41" spans="1:6" ht="15.6" x14ac:dyDescent="0.3">
      <c r="A41" s="30"/>
      <c r="B41" s="31" t="s">
        <v>35</v>
      </c>
      <c r="C41" s="32"/>
      <c r="D41" s="45"/>
      <c r="E41" s="45"/>
      <c r="F41" s="45"/>
    </row>
    <row r="42" spans="1:6" ht="15" x14ac:dyDescent="0.25">
      <c r="A42" s="30"/>
      <c r="B42" s="36" t="s">
        <v>36</v>
      </c>
      <c r="C42" s="32"/>
      <c r="D42" s="45">
        <v>9750</v>
      </c>
      <c r="E42" s="45">
        <v>9200</v>
      </c>
      <c r="F42" s="45">
        <v>9000</v>
      </c>
    </row>
    <row r="43" spans="1:6" ht="15" x14ac:dyDescent="0.25">
      <c r="A43" s="30"/>
      <c r="B43" s="36" t="s">
        <v>37</v>
      </c>
      <c r="C43" s="32"/>
      <c r="D43" s="45">
        <v>13254</v>
      </c>
      <c r="E43" s="45">
        <v>13650</v>
      </c>
      <c r="F43" s="45">
        <v>14333</v>
      </c>
    </row>
    <row r="45" spans="1:6" ht="15" x14ac:dyDescent="0.25">
      <c r="A45" s="30"/>
      <c r="B45" s="36" t="s">
        <v>38</v>
      </c>
      <c r="C45" s="32"/>
      <c r="D45" s="45">
        <v>3851</v>
      </c>
      <c r="E45" s="45">
        <v>11450</v>
      </c>
      <c r="F45" s="45">
        <v>10596</v>
      </c>
    </row>
    <row r="46" spans="1:6" ht="15" x14ac:dyDescent="0.25">
      <c r="A46" s="30"/>
      <c r="B46" s="36" t="s">
        <v>39</v>
      </c>
      <c r="C46" s="32"/>
      <c r="D46" s="45">
        <v>100000</v>
      </c>
      <c r="E46" s="45">
        <v>100868.36</v>
      </c>
      <c r="F46" s="45">
        <v>100868.36</v>
      </c>
    </row>
    <row r="47" spans="1:6" ht="15.6" x14ac:dyDescent="0.3">
      <c r="A47" s="30"/>
      <c r="B47" s="31" t="s">
        <v>40</v>
      </c>
      <c r="C47" s="32"/>
      <c r="D47" s="56">
        <f>SUM(D42:D46)</f>
        <v>126855</v>
      </c>
      <c r="E47" s="56">
        <f>SUM(E42:E46)</f>
        <v>135168.35999999999</v>
      </c>
      <c r="F47" s="56">
        <f>SUM(F42:F46)</f>
        <v>134797.35999999999</v>
      </c>
    </row>
    <row r="48" spans="1:6" ht="15" x14ac:dyDescent="0.25">
      <c r="A48" s="30"/>
      <c r="B48" s="36"/>
      <c r="C48" s="32"/>
      <c r="D48" s="45"/>
      <c r="E48" s="45"/>
      <c r="F48" s="45"/>
    </row>
    <row r="49" spans="1:6" ht="15" x14ac:dyDescent="0.25">
      <c r="A49" s="30"/>
      <c r="B49" s="36"/>
      <c r="C49" s="32"/>
      <c r="D49" s="45"/>
      <c r="E49" s="45"/>
      <c r="F49" s="45"/>
    </row>
    <row r="50" spans="1:6" ht="15" x14ac:dyDescent="0.25">
      <c r="A50" s="30"/>
      <c r="B50" s="36" t="s">
        <v>41</v>
      </c>
      <c r="C50" s="32"/>
      <c r="D50" s="45">
        <v>2372</v>
      </c>
      <c r="E50" s="45">
        <v>0</v>
      </c>
      <c r="F50" s="57">
        <v>500</v>
      </c>
    </row>
    <row r="51" spans="1:6" ht="15" x14ac:dyDescent="0.25">
      <c r="A51" s="30"/>
      <c r="B51" s="36"/>
      <c r="C51" s="32"/>
      <c r="D51" s="45"/>
      <c r="E51" s="45"/>
      <c r="F51" s="45"/>
    </row>
    <row r="52" spans="1:6" ht="15.6" x14ac:dyDescent="0.3">
      <c r="A52" s="30"/>
      <c r="B52" s="31" t="s">
        <v>42</v>
      </c>
      <c r="C52" s="32"/>
      <c r="D52" s="45"/>
      <c r="E52" s="45"/>
      <c r="F52" s="45"/>
    </row>
    <row r="53" spans="1:6" ht="15" x14ac:dyDescent="0.25">
      <c r="A53" s="30"/>
      <c r="B53" s="36" t="s">
        <v>43</v>
      </c>
      <c r="C53" s="32"/>
      <c r="D53" s="57">
        <v>238372</v>
      </c>
      <c r="E53" s="45">
        <v>185427</v>
      </c>
      <c r="F53" s="45">
        <v>200596</v>
      </c>
    </row>
    <row r="54" spans="1:6" ht="15" x14ac:dyDescent="0.25">
      <c r="A54" s="30"/>
      <c r="B54" s="36" t="s">
        <v>44</v>
      </c>
      <c r="C54" s="32"/>
      <c r="D54" s="57">
        <v>85310</v>
      </c>
      <c r="E54" s="45">
        <v>22485</v>
      </c>
      <c r="F54" s="45">
        <v>42456</v>
      </c>
    </row>
    <row r="55" spans="1:6" ht="15" x14ac:dyDescent="0.25">
      <c r="A55" s="30"/>
      <c r="B55" s="36" t="s">
        <v>45</v>
      </c>
      <c r="C55" s="32"/>
      <c r="D55" s="57">
        <v>4864.2</v>
      </c>
      <c r="E55" s="45">
        <v>4013</v>
      </c>
      <c r="F55" s="45">
        <v>4000</v>
      </c>
    </row>
    <row r="56" spans="1:6" ht="15" x14ac:dyDescent="0.25">
      <c r="A56" s="30"/>
      <c r="B56" s="36" t="s">
        <v>46</v>
      </c>
      <c r="C56" s="32"/>
      <c r="D56" s="57">
        <v>8655.9599999999991</v>
      </c>
      <c r="E56" s="45">
        <v>9053</v>
      </c>
      <c r="F56" s="45">
        <v>8500</v>
      </c>
    </row>
    <row r="57" spans="1:6" ht="15" x14ac:dyDescent="0.25">
      <c r="A57" s="30"/>
      <c r="B57" s="36" t="s">
        <v>113</v>
      </c>
      <c r="C57" s="32"/>
      <c r="D57" s="45">
        <v>0</v>
      </c>
      <c r="E57" s="45">
        <v>3175</v>
      </c>
      <c r="F57" s="45">
        <v>3041</v>
      </c>
    </row>
    <row r="58" spans="1:6" ht="15.6" x14ac:dyDescent="0.3">
      <c r="A58" s="30"/>
      <c r="B58" s="31" t="s">
        <v>47</v>
      </c>
      <c r="C58" s="32"/>
      <c r="D58" s="56">
        <f>SUM(D53:D57)</f>
        <v>337202.16000000003</v>
      </c>
      <c r="E58" s="56">
        <f>SUM(E53:E57)</f>
        <v>224153</v>
      </c>
      <c r="F58" s="56">
        <f>SUM(F53:F57)</f>
        <v>258593</v>
      </c>
    </row>
    <row r="59" spans="1:6" ht="15.6" x14ac:dyDescent="0.3">
      <c r="A59" s="30"/>
      <c r="B59" s="31"/>
      <c r="C59" s="32"/>
      <c r="D59" s="45"/>
      <c r="E59" s="45"/>
      <c r="F59" s="45"/>
    </row>
    <row r="60" spans="1:6" ht="15.6" x14ac:dyDescent="0.3">
      <c r="A60" s="30"/>
      <c r="B60" s="31" t="s">
        <v>108</v>
      </c>
      <c r="C60" s="32"/>
      <c r="D60" s="45">
        <v>0</v>
      </c>
      <c r="E60" s="45">
        <v>0</v>
      </c>
      <c r="F60" s="45"/>
    </row>
    <row r="61" spans="1:6" ht="15" x14ac:dyDescent="0.25">
      <c r="A61" s="30"/>
      <c r="B61" s="36" t="s">
        <v>106</v>
      </c>
      <c r="C61" s="32"/>
      <c r="D61" s="45"/>
      <c r="E61" s="45">
        <v>3031.11</v>
      </c>
      <c r="F61" s="45">
        <v>3085</v>
      </c>
    </row>
    <row r="62" spans="1:6" ht="15" x14ac:dyDescent="0.25">
      <c r="A62" s="30"/>
      <c r="B62" s="36" t="s">
        <v>107</v>
      </c>
      <c r="C62" s="32"/>
      <c r="D62" s="45"/>
      <c r="E62" s="45">
        <v>0</v>
      </c>
      <c r="F62" s="45" t="s">
        <v>109</v>
      </c>
    </row>
    <row r="63" spans="1:6" ht="15.6" x14ac:dyDescent="0.3">
      <c r="A63" s="30"/>
      <c r="B63" s="31" t="s">
        <v>117</v>
      </c>
      <c r="C63" s="32"/>
      <c r="D63" s="45">
        <f>SUM(D60:D62)</f>
        <v>0</v>
      </c>
      <c r="E63" s="45">
        <f t="shared" ref="E63:F63" si="1">SUM(E60:E62)</f>
        <v>3031.11</v>
      </c>
      <c r="F63" s="45">
        <f t="shared" si="1"/>
        <v>3085</v>
      </c>
    </row>
    <row r="64" spans="1:6" ht="15.6" x14ac:dyDescent="0.3">
      <c r="A64" s="30"/>
      <c r="B64" s="31"/>
      <c r="C64" s="32"/>
      <c r="D64" s="45"/>
      <c r="E64" s="45"/>
      <c r="F64" s="45"/>
    </row>
    <row r="65" spans="1:6" ht="15.6" x14ac:dyDescent="0.3">
      <c r="A65" s="30"/>
      <c r="B65" s="31" t="s">
        <v>48</v>
      </c>
      <c r="C65" s="32"/>
      <c r="D65" s="45"/>
      <c r="E65" s="45"/>
      <c r="F65" s="45"/>
    </row>
    <row r="66" spans="1:6" ht="15" x14ac:dyDescent="0.25">
      <c r="A66" s="30"/>
      <c r="B66" s="36" t="s">
        <v>49</v>
      </c>
      <c r="C66" s="32"/>
      <c r="D66" s="57">
        <v>1015</v>
      </c>
      <c r="E66" s="45">
        <v>1635</v>
      </c>
      <c r="F66" s="57">
        <v>1260</v>
      </c>
    </row>
    <row r="67" spans="1:6" ht="15" x14ac:dyDescent="0.25">
      <c r="A67" s="30"/>
      <c r="B67" s="36" t="s">
        <v>50</v>
      </c>
      <c r="C67" s="32"/>
      <c r="D67" s="57">
        <v>2263</v>
      </c>
      <c r="E67" s="45">
        <v>371</v>
      </c>
      <c r="F67" s="57">
        <v>5379</v>
      </c>
    </row>
    <row r="68" spans="1:6" ht="15" x14ac:dyDescent="0.25">
      <c r="A68" s="30"/>
      <c r="B68" s="36" t="s">
        <v>114</v>
      </c>
      <c r="C68" s="32"/>
      <c r="D68" s="57"/>
      <c r="E68" s="45">
        <v>1052</v>
      </c>
      <c r="F68" s="57">
        <v>350</v>
      </c>
    </row>
    <row r="69" spans="1:6" ht="15.6" x14ac:dyDescent="0.3">
      <c r="A69" s="30"/>
      <c r="B69" s="31" t="s">
        <v>115</v>
      </c>
      <c r="C69" s="32"/>
      <c r="D69" s="57">
        <f>SUM(D66:D68)</f>
        <v>3278</v>
      </c>
      <c r="E69" s="57">
        <f t="shared" ref="E69:F69" si="2">SUM(E66:E68)</f>
        <v>3058</v>
      </c>
      <c r="F69" s="57">
        <f t="shared" si="2"/>
        <v>6989</v>
      </c>
    </row>
    <row r="70" spans="1:6" ht="15.6" x14ac:dyDescent="0.3">
      <c r="A70" s="30"/>
      <c r="B70" s="31"/>
      <c r="C70" s="32"/>
      <c r="D70" s="45"/>
      <c r="E70" s="45"/>
      <c r="F70" s="45"/>
    </row>
    <row r="71" spans="1:6" ht="15.6" x14ac:dyDescent="0.3">
      <c r="A71" s="30"/>
      <c r="B71" s="31" t="s">
        <v>51</v>
      </c>
      <c r="C71" s="32"/>
      <c r="D71" s="45"/>
      <c r="E71" s="45"/>
      <c r="F71" s="45"/>
    </row>
    <row r="72" spans="1:6" ht="15" x14ac:dyDescent="0.25">
      <c r="A72" s="30"/>
      <c r="B72" s="36" t="s">
        <v>52</v>
      </c>
      <c r="C72" s="32"/>
      <c r="D72" s="45"/>
      <c r="E72" s="45"/>
      <c r="F72" s="45"/>
    </row>
    <row r="73" spans="1:6" ht="15" x14ac:dyDescent="0.25">
      <c r="A73" s="30"/>
      <c r="B73" s="36" t="s">
        <v>53</v>
      </c>
      <c r="C73" s="32"/>
      <c r="D73" s="45">
        <v>0</v>
      </c>
      <c r="E73" s="45"/>
      <c r="F73" s="45"/>
    </row>
    <row r="74" spans="1:6" ht="15.6" x14ac:dyDescent="0.3">
      <c r="A74" s="30"/>
      <c r="B74" s="31" t="s">
        <v>116</v>
      </c>
      <c r="C74" s="32"/>
      <c r="D74" s="45">
        <f>SUM(D72:D73)</f>
        <v>0</v>
      </c>
      <c r="E74" s="45">
        <f t="shared" ref="E74:F74" si="3">SUM(E72:E73)</f>
        <v>0</v>
      </c>
      <c r="F74" s="45">
        <f t="shared" si="3"/>
        <v>0</v>
      </c>
    </row>
    <row r="75" spans="1:6" ht="15" x14ac:dyDescent="0.25">
      <c r="A75" s="30"/>
      <c r="B75" s="36"/>
      <c r="C75" s="32"/>
      <c r="D75" s="45"/>
      <c r="E75" s="45"/>
      <c r="F75" s="45"/>
    </row>
    <row r="76" spans="1:6" ht="15.6" x14ac:dyDescent="0.3">
      <c r="A76" s="30"/>
      <c r="B76" s="31" t="s">
        <v>54</v>
      </c>
      <c r="C76" s="32"/>
      <c r="D76" s="45"/>
      <c r="E76" s="45"/>
      <c r="F76" s="45"/>
    </row>
    <row r="77" spans="1:6" ht="15" x14ac:dyDescent="0.25">
      <c r="A77" s="30"/>
      <c r="B77" s="36" t="s">
        <v>55</v>
      </c>
      <c r="C77" s="32"/>
      <c r="D77" s="57">
        <v>2969</v>
      </c>
      <c r="E77" s="45">
        <v>909</v>
      </c>
      <c r="F77" s="45">
        <v>960</v>
      </c>
    </row>
    <row r="78" spans="1:6" ht="15" x14ac:dyDescent="0.25">
      <c r="A78" s="30"/>
      <c r="B78" s="36"/>
      <c r="C78" s="32"/>
      <c r="D78" s="45"/>
      <c r="E78" s="45"/>
      <c r="F78" s="45"/>
    </row>
    <row r="79" spans="1:6" ht="15.6" x14ac:dyDescent="0.3">
      <c r="A79" s="30"/>
      <c r="B79" s="31" t="s">
        <v>56</v>
      </c>
      <c r="C79" s="32"/>
      <c r="D79" s="57">
        <v>159066</v>
      </c>
      <c r="E79" s="45">
        <v>155000</v>
      </c>
      <c r="F79" s="45">
        <v>155000</v>
      </c>
    </row>
    <row r="80" spans="1:6" ht="15" x14ac:dyDescent="0.25">
      <c r="A80" s="30">
        <v>2.8</v>
      </c>
      <c r="B80" s="115"/>
      <c r="C80" s="114"/>
      <c r="D80" s="45"/>
      <c r="E80" s="45"/>
      <c r="F80" s="46"/>
    </row>
    <row r="81" spans="1:6" ht="15.6" x14ac:dyDescent="0.3">
      <c r="A81" s="39"/>
      <c r="B81" s="103" t="s">
        <v>57</v>
      </c>
      <c r="C81" s="104"/>
      <c r="D81" s="40"/>
      <c r="E81" s="40"/>
      <c r="F81" s="41"/>
    </row>
    <row r="82" spans="1:6" ht="15" x14ac:dyDescent="0.25">
      <c r="A82" s="30">
        <v>2.9</v>
      </c>
      <c r="B82" s="115" t="s">
        <v>58</v>
      </c>
      <c r="C82" s="114"/>
      <c r="D82" s="45"/>
      <c r="E82" s="45"/>
      <c r="F82" s="46"/>
    </row>
    <row r="83" spans="1:6" ht="15" x14ac:dyDescent="0.25">
      <c r="A83" s="42" t="s">
        <v>59</v>
      </c>
      <c r="B83" s="115" t="s">
        <v>60</v>
      </c>
      <c r="C83" s="114"/>
      <c r="D83" s="45"/>
      <c r="E83" s="45"/>
      <c r="F83" s="44"/>
    </row>
    <row r="84" spans="1:6" ht="15" x14ac:dyDescent="0.25">
      <c r="A84" s="42" t="s">
        <v>61</v>
      </c>
      <c r="B84" s="115"/>
      <c r="C84" s="114"/>
      <c r="D84" s="45"/>
      <c r="E84" s="45"/>
      <c r="F84" s="46"/>
    </row>
    <row r="85" spans="1:6" ht="15.6" thickBot="1" x14ac:dyDescent="0.3">
      <c r="A85" s="42" t="s">
        <v>62</v>
      </c>
      <c r="D85" s="45"/>
      <c r="E85" s="45"/>
      <c r="F85" s="46"/>
    </row>
    <row r="86" spans="1:6" ht="16.2" thickBot="1" x14ac:dyDescent="0.35">
      <c r="A86" s="47"/>
      <c r="B86" s="118" t="s">
        <v>63</v>
      </c>
      <c r="C86" s="119"/>
      <c r="D86" s="78">
        <f>SUM(D39+D47+D50+D58+D63+D69+D74+D77)</f>
        <v>514098.16000000003</v>
      </c>
      <c r="E86" s="78">
        <f t="shared" ref="E86:F86" si="4">SUM(E39+E47+E50+E58+E63+E69+E74+E77)</f>
        <v>413680.52999999997</v>
      </c>
      <c r="F86" s="78">
        <f t="shared" si="4"/>
        <v>451242.36</v>
      </c>
    </row>
    <row r="87" spans="1:6" ht="13.8" thickBot="1" x14ac:dyDescent="0.3">
      <c r="A87" s="50"/>
      <c r="B87" s="14"/>
      <c r="C87" s="14"/>
      <c r="E87" s="51"/>
      <c r="F87" s="52"/>
    </row>
    <row r="88" spans="1:6" ht="16.2" thickBot="1" x14ac:dyDescent="0.35">
      <c r="A88" s="58"/>
      <c r="B88" s="120" t="s">
        <v>64</v>
      </c>
      <c r="C88" s="121"/>
      <c r="D88" s="59">
        <f>+D27-D86</f>
        <v>11950.839999999967</v>
      </c>
      <c r="E88" s="59">
        <f>+E27-E86</f>
        <v>102056.64000000007</v>
      </c>
      <c r="F88" s="59">
        <f>+F27+F83-F86</f>
        <v>50566.340000000026</v>
      </c>
    </row>
    <row r="89" spans="1:6" ht="13.8" thickTop="1" x14ac:dyDescent="0.25">
      <c r="A89" s="60"/>
      <c r="B89" s="61"/>
      <c r="C89" s="61"/>
      <c r="D89" s="62"/>
      <c r="E89" s="62"/>
      <c r="F89" s="63"/>
    </row>
    <row r="90" spans="1:6" x14ac:dyDescent="0.25">
      <c r="A90" s="96" t="s">
        <v>65</v>
      </c>
      <c r="B90" s="97"/>
      <c r="C90" s="97"/>
      <c r="D90" s="97"/>
      <c r="E90" s="97"/>
      <c r="F90" s="98"/>
    </row>
    <row r="91" spans="1:6" x14ac:dyDescent="0.25">
      <c r="A91" s="122"/>
      <c r="B91" s="123"/>
      <c r="C91" s="123"/>
      <c r="D91" s="123"/>
      <c r="E91" s="10"/>
      <c r="F91" s="8"/>
    </row>
  </sheetData>
  <mergeCells count="45">
    <mergeCell ref="B84:C84"/>
    <mergeCell ref="B86:C86"/>
    <mergeCell ref="B88:C88"/>
    <mergeCell ref="A90:F90"/>
    <mergeCell ref="A91:D91"/>
    <mergeCell ref="B83:C83"/>
    <mergeCell ref="D29:E29"/>
    <mergeCell ref="B31:C31"/>
    <mergeCell ref="B32:C32"/>
    <mergeCell ref="B33:C33"/>
    <mergeCell ref="B34:C34"/>
    <mergeCell ref="B29:C29"/>
    <mergeCell ref="B35:C35"/>
    <mergeCell ref="B36:C36"/>
    <mergeCell ref="B80:C80"/>
    <mergeCell ref="B81:C81"/>
    <mergeCell ref="B82:C82"/>
    <mergeCell ref="B23:C23"/>
    <mergeCell ref="B24:C24"/>
    <mergeCell ref="B25:C25"/>
    <mergeCell ref="B26:C26"/>
    <mergeCell ref="B27:C27"/>
    <mergeCell ref="B22:C22"/>
    <mergeCell ref="A9:C9"/>
    <mergeCell ref="A10:C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6:B6"/>
    <mergeCell ref="C6:D6"/>
    <mergeCell ref="A7:C8"/>
    <mergeCell ref="D7:F7"/>
    <mergeCell ref="D8:E8"/>
    <mergeCell ref="A1:C1"/>
    <mergeCell ref="D1:F1"/>
    <mergeCell ref="A2:C2"/>
    <mergeCell ref="A3:C3"/>
    <mergeCell ref="A4:C4"/>
    <mergeCell ref="D4:F4"/>
  </mergeCells>
  <pageMargins left="0.7" right="0.7" top="0.75" bottom="0.75" header="0.3" footer="0.3"/>
  <pageSetup orientation="portrait" r:id="rId1"/>
  <ignoredErrors>
    <ignoredError sqref="D39:F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DEE0-9AC3-4CC6-AA80-E4DCB32BA007}">
  <dimension ref="A1:K49"/>
  <sheetViews>
    <sheetView workbookViewId="0">
      <selection activeCell="G55" sqref="G55"/>
    </sheetView>
  </sheetViews>
  <sheetFormatPr defaultColWidth="9.109375" defaultRowHeight="13.2" x14ac:dyDescent="0.25"/>
  <cols>
    <col min="1" max="1" width="6.33203125" style="1" customWidth="1"/>
    <col min="2" max="2" width="4" style="1" customWidth="1"/>
    <col min="3" max="3" width="40.88671875" style="1" customWidth="1"/>
    <col min="4" max="9" width="21.109375" style="1" customWidth="1"/>
    <col min="10" max="16384" width="9.109375" style="1"/>
  </cols>
  <sheetData>
    <row r="1" spans="1:11" s="13" customFormat="1" ht="17.399999999999999" x14ac:dyDescent="0.3">
      <c r="A1" s="124" t="s">
        <v>66</v>
      </c>
      <c r="B1" s="125"/>
      <c r="C1" s="92" t="s">
        <v>67</v>
      </c>
      <c r="D1" s="92"/>
      <c r="E1" s="92"/>
      <c r="F1" s="92"/>
      <c r="G1" s="92"/>
      <c r="H1" s="64"/>
      <c r="I1" s="12"/>
    </row>
    <row r="2" spans="1:11" ht="51.75" customHeight="1" x14ac:dyDescent="0.25">
      <c r="A2" s="93"/>
      <c r="B2" s="94"/>
      <c r="C2" s="95"/>
      <c r="D2" s="126" t="s">
        <v>68</v>
      </c>
      <c r="E2" s="100"/>
      <c r="F2" s="101"/>
      <c r="G2" s="99" t="s">
        <v>69</v>
      </c>
      <c r="H2" s="100"/>
      <c r="I2" s="101"/>
    </row>
    <row r="3" spans="1:11" ht="15.75" customHeight="1" x14ac:dyDescent="0.25">
      <c r="A3" s="96"/>
      <c r="B3" s="97"/>
      <c r="C3" s="98"/>
      <c r="D3" s="126" t="s">
        <v>28</v>
      </c>
      <c r="E3" s="101"/>
      <c r="F3" s="15"/>
      <c r="G3" s="102" t="s">
        <v>28</v>
      </c>
      <c r="H3" s="101"/>
      <c r="I3" s="16"/>
    </row>
    <row r="4" spans="1:11" ht="15.75" customHeight="1" x14ac:dyDescent="0.25">
      <c r="A4" s="96"/>
      <c r="B4" s="97"/>
      <c r="C4" s="98"/>
      <c r="D4" s="17" t="s">
        <v>7</v>
      </c>
      <c r="E4" s="17" t="s">
        <v>8</v>
      </c>
      <c r="F4" s="18" t="s">
        <v>9</v>
      </c>
      <c r="G4" s="65" t="s">
        <v>7</v>
      </c>
      <c r="H4" s="17" t="s">
        <v>8</v>
      </c>
      <c r="I4" s="17" t="s">
        <v>10</v>
      </c>
    </row>
    <row r="5" spans="1:11" x14ac:dyDescent="0.25">
      <c r="A5" s="108"/>
      <c r="B5" s="109"/>
      <c r="C5" s="110"/>
      <c r="D5" s="22" t="s">
        <v>70</v>
      </c>
      <c r="E5" s="22" t="s">
        <v>71</v>
      </c>
      <c r="F5" s="21" t="s">
        <v>72</v>
      </c>
      <c r="G5" s="22">
        <v>2024</v>
      </c>
      <c r="H5" s="22">
        <v>2025</v>
      </c>
      <c r="I5" s="22">
        <v>2026</v>
      </c>
      <c r="J5" s="14"/>
      <c r="K5" s="14"/>
    </row>
    <row r="6" spans="1:11" ht="13.8" thickBot="1" x14ac:dyDescent="0.3">
      <c r="A6" s="24"/>
      <c r="B6" s="14"/>
      <c r="C6" s="14"/>
      <c r="H6" s="26"/>
      <c r="I6" s="26"/>
    </row>
    <row r="7" spans="1:11" ht="17.399999999999999" x14ac:dyDescent="0.25">
      <c r="A7" s="27"/>
      <c r="B7" s="111" t="s">
        <v>12</v>
      </c>
      <c r="C7" s="112"/>
      <c r="D7" s="28"/>
      <c r="E7" s="28"/>
      <c r="F7" s="28"/>
      <c r="G7" s="28"/>
      <c r="H7" s="28"/>
      <c r="I7" s="28"/>
    </row>
    <row r="8" spans="1:11" ht="15" x14ac:dyDescent="0.25">
      <c r="A8" s="30">
        <v>1.1000000000000001</v>
      </c>
      <c r="B8" s="115" t="s">
        <v>73</v>
      </c>
      <c r="C8" s="114"/>
      <c r="D8" s="35"/>
      <c r="E8" s="35"/>
      <c r="F8" s="35"/>
      <c r="G8" s="35"/>
      <c r="H8" s="35"/>
      <c r="I8" s="35"/>
    </row>
    <row r="9" spans="1:11" ht="15" x14ac:dyDescent="0.25">
      <c r="A9" s="30">
        <v>1.2</v>
      </c>
      <c r="B9" s="115" t="s">
        <v>74</v>
      </c>
      <c r="C9" s="114"/>
      <c r="D9" s="35"/>
      <c r="E9" s="35"/>
      <c r="F9" s="35"/>
      <c r="G9" s="35"/>
      <c r="H9" s="35"/>
      <c r="I9" s="35"/>
    </row>
    <row r="10" spans="1:11" ht="15" x14ac:dyDescent="0.25">
      <c r="A10" s="30">
        <v>1.3</v>
      </c>
      <c r="B10" s="115" t="s">
        <v>75</v>
      </c>
      <c r="C10" s="114"/>
      <c r="D10" s="35"/>
      <c r="E10" s="35"/>
      <c r="F10" s="35"/>
      <c r="G10" s="35"/>
      <c r="H10" s="35"/>
      <c r="I10" s="35"/>
    </row>
    <row r="11" spans="1:11" ht="15" x14ac:dyDescent="0.25">
      <c r="A11" s="30">
        <v>1.4</v>
      </c>
      <c r="B11" s="115" t="s">
        <v>76</v>
      </c>
      <c r="C11" s="114"/>
      <c r="D11" s="35"/>
      <c r="E11" s="35"/>
      <c r="F11" s="35"/>
      <c r="G11" s="35"/>
      <c r="H11" s="35"/>
      <c r="I11" s="35"/>
    </row>
    <row r="12" spans="1:11" ht="15.6" x14ac:dyDescent="0.3">
      <c r="A12" s="39"/>
      <c r="B12" s="103" t="s">
        <v>77</v>
      </c>
      <c r="C12" s="104"/>
      <c r="D12" s="41"/>
      <c r="E12" s="41"/>
      <c r="F12" s="41"/>
      <c r="G12" s="41"/>
      <c r="H12" s="41"/>
      <c r="I12" s="41"/>
    </row>
    <row r="13" spans="1:11" ht="15" x14ac:dyDescent="0.25">
      <c r="A13" s="30">
        <v>1.5</v>
      </c>
      <c r="B13" s="115"/>
      <c r="C13" s="114"/>
      <c r="D13" s="35"/>
      <c r="E13" s="35"/>
      <c r="F13" s="35"/>
      <c r="G13" s="35"/>
      <c r="H13" s="35"/>
      <c r="I13" s="35"/>
    </row>
    <row r="14" spans="1:11" ht="15" x14ac:dyDescent="0.25">
      <c r="A14" s="42" t="s">
        <v>78</v>
      </c>
      <c r="B14" s="115"/>
      <c r="C14" s="114"/>
      <c r="D14" s="35"/>
      <c r="E14" s="35"/>
      <c r="F14" s="35"/>
      <c r="G14" s="35"/>
      <c r="H14" s="35"/>
      <c r="I14" s="35"/>
    </row>
    <row r="15" spans="1:11" ht="15" x14ac:dyDescent="0.25">
      <c r="A15" s="42" t="s">
        <v>79</v>
      </c>
      <c r="B15" s="115" t="s">
        <v>80</v>
      </c>
      <c r="C15" s="114"/>
      <c r="D15" s="35"/>
      <c r="E15" s="35"/>
      <c r="F15" s="35"/>
      <c r="G15" s="35"/>
      <c r="H15" s="35"/>
      <c r="I15" s="35"/>
    </row>
    <row r="16" spans="1:11" ht="15.6" thickBot="1" x14ac:dyDescent="0.3">
      <c r="A16" s="43" t="s">
        <v>81</v>
      </c>
      <c r="B16" s="115" t="s">
        <v>80</v>
      </c>
      <c r="C16" s="114"/>
      <c r="D16" s="46"/>
      <c r="E16" s="46"/>
      <c r="F16" s="46"/>
      <c r="G16" s="46"/>
      <c r="H16" s="46"/>
      <c r="I16" s="46"/>
    </row>
    <row r="17" spans="1:9" ht="15.6" x14ac:dyDescent="0.3">
      <c r="A17" s="66"/>
      <c r="B17" s="127" t="s">
        <v>26</v>
      </c>
      <c r="C17" s="128"/>
      <c r="D17" s="67">
        <f t="shared" ref="D17:I17" si="0">SUM(D13:D16,D8:D11)</f>
        <v>0</v>
      </c>
      <c r="E17" s="67">
        <f t="shared" si="0"/>
        <v>0</v>
      </c>
      <c r="F17" s="67">
        <f t="shared" si="0"/>
        <v>0</v>
      </c>
      <c r="G17" s="67">
        <f t="shared" si="0"/>
        <v>0</v>
      </c>
      <c r="H17" s="67">
        <f t="shared" si="0"/>
        <v>0</v>
      </c>
      <c r="I17" s="67">
        <f t="shared" si="0"/>
        <v>0</v>
      </c>
    </row>
    <row r="18" spans="1:9" ht="15" x14ac:dyDescent="0.25">
      <c r="A18" s="68">
        <v>1.9</v>
      </c>
      <c r="B18" s="129" t="s">
        <v>82</v>
      </c>
      <c r="C18" s="130"/>
      <c r="D18" s="35"/>
      <c r="E18" s="35"/>
      <c r="F18" s="35"/>
      <c r="G18" s="35"/>
      <c r="H18" s="35"/>
      <c r="I18" s="69"/>
    </row>
    <row r="19" spans="1:9" ht="15" x14ac:dyDescent="0.25">
      <c r="A19" s="70" t="s">
        <v>21</v>
      </c>
      <c r="B19" s="129" t="s">
        <v>83</v>
      </c>
      <c r="C19" s="130"/>
      <c r="D19" s="35">
        <f>+D18+D17</f>
        <v>0</v>
      </c>
      <c r="E19" s="35">
        <f t="shared" ref="E19:I19" si="1">+E18+E17</f>
        <v>0</v>
      </c>
      <c r="F19" s="35">
        <f t="shared" si="1"/>
        <v>0</v>
      </c>
      <c r="G19" s="35">
        <f t="shared" si="1"/>
        <v>0</v>
      </c>
      <c r="H19" s="35">
        <f t="shared" si="1"/>
        <v>0</v>
      </c>
      <c r="I19" s="35">
        <f t="shared" si="1"/>
        <v>0</v>
      </c>
    </row>
    <row r="20" spans="1:9" ht="15.6" thickBot="1" x14ac:dyDescent="0.3">
      <c r="A20" s="24"/>
      <c r="B20" s="129"/>
      <c r="C20" s="130"/>
      <c r="H20" s="26"/>
      <c r="I20" s="26"/>
    </row>
    <row r="21" spans="1:9" ht="17.399999999999999" x14ac:dyDescent="0.25">
      <c r="A21" s="27"/>
      <c r="B21" s="111" t="s">
        <v>27</v>
      </c>
      <c r="C21" s="112"/>
      <c r="D21" s="28"/>
      <c r="E21" s="28"/>
      <c r="F21" s="28"/>
      <c r="G21" s="28"/>
      <c r="H21" s="28"/>
      <c r="I21" s="28"/>
    </row>
    <row r="22" spans="1:9" ht="15" x14ac:dyDescent="0.25">
      <c r="A22" s="30">
        <v>2.1</v>
      </c>
      <c r="B22" s="115" t="s">
        <v>84</v>
      </c>
      <c r="C22" s="114"/>
      <c r="D22" s="41"/>
      <c r="E22" s="41"/>
      <c r="F22" s="41"/>
      <c r="G22" s="35"/>
      <c r="H22" s="35"/>
      <c r="I22" s="35"/>
    </row>
    <row r="23" spans="1:9" ht="15" x14ac:dyDescent="0.25">
      <c r="A23" s="30">
        <v>2.2000000000000002</v>
      </c>
      <c r="B23" s="115" t="s">
        <v>85</v>
      </c>
      <c r="C23" s="114"/>
      <c r="D23" s="41"/>
      <c r="E23" s="41"/>
      <c r="F23" s="41"/>
      <c r="G23" s="35"/>
      <c r="H23" s="35"/>
      <c r="I23" s="35"/>
    </row>
    <row r="24" spans="1:9" ht="15.6" x14ac:dyDescent="0.3">
      <c r="A24" s="30"/>
      <c r="B24" s="31" t="s">
        <v>86</v>
      </c>
      <c r="C24" s="32"/>
      <c r="D24" s="44"/>
      <c r="E24" s="44"/>
      <c r="F24" s="44"/>
      <c r="G24" s="45"/>
      <c r="H24" s="45"/>
      <c r="I24" s="45"/>
    </row>
    <row r="25" spans="1:9" ht="15" x14ac:dyDescent="0.25">
      <c r="A25" s="30"/>
      <c r="B25" s="36" t="s">
        <v>87</v>
      </c>
      <c r="C25" s="32"/>
      <c r="D25" s="44"/>
      <c r="E25" s="44"/>
      <c r="F25" s="44"/>
      <c r="G25" s="45"/>
      <c r="H25" s="45"/>
      <c r="I25" s="45"/>
    </row>
    <row r="26" spans="1:9" ht="15" x14ac:dyDescent="0.25">
      <c r="A26" s="30"/>
      <c r="B26" s="36" t="s">
        <v>88</v>
      </c>
      <c r="C26" s="32"/>
      <c r="D26" s="44"/>
      <c r="E26" s="44"/>
      <c r="F26" s="44"/>
      <c r="G26" s="45">
        <v>8316</v>
      </c>
      <c r="H26" s="45">
        <v>8000</v>
      </c>
      <c r="I26" s="45">
        <v>8000</v>
      </c>
    </row>
    <row r="27" spans="1:9" ht="15" x14ac:dyDescent="0.25">
      <c r="A27" s="30"/>
      <c r="B27" s="36" t="s">
        <v>89</v>
      </c>
      <c r="C27" s="32"/>
      <c r="D27" s="44"/>
      <c r="E27" s="44"/>
      <c r="F27" s="44"/>
      <c r="G27" s="45">
        <v>8000</v>
      </c>
      <c r="H27" s="45">
        <v>8000</v>
      </c>
      <c r="I27" s="45">
        <v>8000</v>
      </c>
    </row>
    <row r="28" spans="1:9" ht="15" x14ac:dyDescent="0.25">
      <c r="A28" s="30"/>
      <c r="B28" s="36" t="s">
        <v>90</v>
      </c>
      <c r="C28" s="32"/>
      <c r="D28" s="44"/>
      <c r="E28" s="44"/>
      <c r="F28" s="44"/>
      <c r="G28" s="45">
        <v>12000</v>
      </c>
      <c r="H28" s="45">
        <v>14266.54</v>
      </c>
      <c r="I28" s="57">
        <v>12000</v>
      </c>
    </row>
    <row r="29" spans="1:9" ht="15" x14ac:dyDescent="0.25">
      <c r="A29" s="30"/>
      <c r="B29" s="36" t="s">
        <v>91</v>
      </c>
      <c r="C29" s="32"/>
      <c r="D29" s="44"/>
      <c r="E29" s="44"/>
      <c r="F29" s="44"/>
      <c r="G29" s="45">
        <v>26193</v>
      </c>
      <c r="H29" s="45">
        <v>19000</v>
      </c>
      <c r="I29" s="45">
        <v>19000</v>
      </c>
    </row>
    <row r="30" spans="1:9" ht="15.6" x14ac:dyDescent="0.3">
      <c r="A30" s="30"/>
      <c r="B30" s="36"/>
      <c r="C30" s="37" t="s">
        <v>92</v>
      </c>
      <c r="D30" s="44"/>
      <c r="E30" s="44"/>
      <c r="F30" s="44"/>
      <c r="G30" s="45">
        <f>SUM(G26:G29)</f>
        <v>54509</v>
      </c>
      <c r="H30" s="45">
        <f>SUM(H26:H29)</f>
        <v>49266.54</v>
      </c>
      <c r="I30" s="45">
        <f>SUM(I26:I29)</f>
        <v>47000</v>
      </c>
    </row>
    <row r="31" spans="1:9" ht="15" x14ac:dyDescent="0.25">
      <c r="A31" s="30"/>
      <c r="B31" s="36"/>
      <c r="C31" s="32"/>
      <c r="D31" s="44"/>
      <c r="E31" s="44"/>
      <c r="F31" s="44"/>
      <c r="G31" s="45"/>
      <c r="H31" s="45"/>
      <c r="I31" s="71"/>
    </row>
    <row r="32" spans="1:9" ht="15" x14ac:dyDescent="0.25">
      <c r="A32" s="30">
        <v>2.2999999999999998</v>
      </c>
      <c r="B32" s="115" t="s">
        <v>93</v>
      </c>
      <c r="C32" s="114"/>
      <c r="D32" s="41"/>
      <c r="E32" s="41"/>
      <c r="F32" s="41"/>
      <c r="G32" s="35"/>
      <c r="H32" s="34">
        <v>6622.67</v>
      </c>
      <c r="I32" s="33">
        <v>6622.67</v>
      </c>
    </row>
    <row r="33" spans="1:9" ht="15" x14ac:dyDescent="0.25">
      <c r="A33" s="30">
        <v>2.4</v>
      </c>
      <c r="B33" s="115" t="s">
        <v>94</v>
      </c>
      <c r="C33" s="114"/>
      <c r="D33" s="35"/>
      <c r="E33" s="35"/>
      <c r="F33" s="35"/>
      <c r="G33" s="41"/>
      <c r="H33" s="41"/>
      <c r="I33" s="72"/>
    </row>
    <row r="34" spans="1:9" ht="15" x14ac:dyDescent="0.25">
      <c r="A34" s="30"/>
      <c r="B34" s="36"/>
      <c r="C34" s="32" t="s">
        <v>95</v>
      </c>
      <c r="D34" s="35"/>
      <c r="E34" s="35"/>
      <c r="F34" s="35"/>
      <c r="G34" s="41"/>
      <c r="H34" s="41"/>
      <c r="I34" s="72"/>
    </row>
    <row r="35" spans="1:9" ht="15" x14ac:dyDescent="0.25">
      <c r="A35" s="30"/>
      <c r="B35" s="36"/>
      <c r="C35" s="32" t="s">
        <v>96</v>
      </c>
      <c r="D35" s="35"/>
      <c r="E35" s="35"/>
      <c r="F35" s="35"/>
      <c r="G35" s="41"/>
      <c r="H35" s="41"/>
      <c r="I35" s="72"/>
    </row>
    <row r="36" spans="1:9" ht="15" x14ac:dyDescent="0.25">
      <c r="A36" s="30"/>
      <c r="B36" s="36"/>
      <c r="C36" s="32" t="s">
        <v>97</v>
      </c>
      <c r="D36" s="35"/>
      <c r="E36" s="35"/>
      <c r="F36" s="35"/>
      <c r="G36" s="41"/>
      <c r="H36" s="41"/>
      <c r="I36" s="79"/>
    </row>
    <row r="37" spans="1:9" ht="15" x14ac:dyDescent="0.25">
      <c r="A37" s="30"/>
      <c r="B37" s="36"/>
      <c r="C37" s="32"/>
      <c r="D37" s="35"/>
      <c r="E37" s="35"/>
      <c r="F37" s="35"/>
      <c r="G37" s="41"/>
      <c r="H37" s="41"/>
      <c r="I37" s="72"/>
    </row>
    <row r="38" spans="1:9" ht="15" x14ac:dyDescent="0.25">
      <c r="A38" s="30"/>
      <c r="B38" s="36"/>
      <c r="C38" s="32"/>
      <c r="D38" s="35"/>
      <c r="E38" s="35"/>
      <c r="F38" s="35"/>
      <c r="G38" s="41"/>
      <c r="H38" s="41"/>
      <c r="I38" s="72"/>
    </row>
    <row r="39" spans="1:9" ht="15.6" x14ac:dyDescent="0.3">
      <c r="A39" s="30"/>
      <c r="B39" s="36"/>
      <c r="C39" s="37" t="s">
        <v>98</v>
      </c>
      <c r="D39" s="35"/>
      <c r="E39" s="35"/>
      <c r="F39" s="35"/>
      <c r="G39" s="41"/>
      <c r="H39" s="41"/>
      <c r="I39" s="72">
        <f>SUM(I34:I38)</f>
        <v>0</v>
      </c>
    </row>
    <row r="40" spans="1:9" ht="15" x14ac:dyDescent="0.25">
      <c r="A40" s="30"/>
      <c r="B40" s="36"/>
      <c r="C40" s="32"/>
      <c r="D40" s="35"/>
      <c r="E40" s="35"/>
      <c r="F40" s="35"/>
      <c r="G40" s="41"/>
      <c r="H40" s="41"/>
      <c r="I40" s="72"/>
    </row>
    <row r="41" spans="1:9" ht="15.6" x14ac:dyDescent="0.3">
      <c r="A41" s="39"/>
      <c r="B41" s="103" t="s">
        <v>77</v>
      </c>
      <c r="C41" s="104"/>
      <c r="D41" s="41"/>
      <c r="E41" s="41"/>
      <c r="F41" s="41"/>
      <c r="G41" s="41"/>
      <c r="H41" s="41"/>
      <c r="I41" s="72"/>
    </row>
    <row r="42" spans="1:9" ht="15" x14ac:dyDescent="0.25">
      <c r="A42" s="30">
        <v>2.5</v>
      </c>
      <c r="B42" s="115"/>
      <c r="C42" s="114"/>
      <c r="D42" s="46"/>
      <c r="E42" s="46"/>
      <c r="F42" s="46"/>
      <c r="G42" s="46"/>
      <c r="H42" s="46"/>
      <c r="I42" s="44"/>
    </row>
    <row r="43" spans="1:9" ht="15" x14ac:dyDescent="0.25">
      <c r="A43" s="42" t="s">
        <v>99</v>
      </c>
      <c r="B43" s="115"/>
      <c r="C43" s="114"/>
      <c r="D43" s="46"/>
      <c r="E43" s="46"/>
      <c r="F43" s="46"/>
      <c r="G43" s="46"/>
      <c r="H43" s="46"/>
      <c r="I43" s="44"/>
    </row>
    <row r="44" spans="1:9" ht="15" x14ac:dyDescent="0.25">
      <c r="A44" s="42" t="s">
        <v>100</v>
      </c>
      <c r="B44" s="115" t="s">
        <v>80</v>
      </c>
      <c r="C44" s="114"/>
      <c r="D44" s="46"/>
      <c r="E44" s="46"/>
      <c r="F44" s="46"/>
      <c r="G44" s="46"/>
      <c r="H44" s="46"/>
      <c r="I44" s="44"/>
    </row>
    <row r="45" spans="1:9" ht="15.6" thickBot="1" x14ac:dyDescent="0.3">
      <c r="A45" s="42" t="s">
        <v>101</v>
      </c>
      <c r="B45" s="115" t="s">
        <v>80</v>
      </c>
      <c r="C45" s="114"/>
      <c r="D45" s="46"/>
      <c r="E45" s="46"/>
      <c r="F45" s="46"/>
      <c r="G45" s="46"/>
      <c r="H45" s="46"/>
      <c r="I45" s="44"/>
    </row>
    <row r="46" spans="1:9" ht="16.2" thickBot="1" x14ac:dyDescent="0.35">
      <c r="A46" s="47"/>
      <c r="B46" s="118" t="s">
        <v>102</v>
      </c>
      <c r="C46" s="119"/>
      <c r="D46" s="73">
        <f>SUM(D42:D45,D33)</f>
        <v>0</v>
      </c>
      <c r="E46" s="73">
        <f>SUM(E42:E45,E33)</f>
        <v>0</v>
      </c>
      <c r="F46" s="74">
        <v>82000</v>
      </c>
      <c r="G46" s="73">
        <f>SUM(G42:G45,G22:G32)</f>
        <v>109018</v>
      </c>
      <c r="H46" s="73">
        <f>SUM(H42:H45,H22:H32)</f>
        <v>105155.75</v>
      </c>
      <c r="I46" s="48">
        <f>SUM(I22:I29,I34:I36)</f>
        <v>47000</v>
      </c>
    </row>
    <row r="47" spans="1:9" ht="13.8" thickBot="1" x14ac:dyDescent="0.3">
      <c r="A47" s="50"/>
      <c r="B47" s="14"/>
      <c r="C47" s="14"/>
      <c r="H47" s="52"/>
      <c r="I47" s="75"/>
    </row>
    <row r="48" spans="1:9" ht="16.2" thickBot="1" x14ac:dyDescent="0.35">
      <c r="A48" s="58"/>
      <c r="B48" s="120" t="s">
        <v>103</v>
      </c>
      <c r="C48" s="121"/>
      <c r="D48" s="76">
        <f>+D19-D46</f>
        <v>0</v>
      </c>
      <c r="E48" s="76">
        <f t="shared" ref="E48:I48" si="2">+E19-E46</f>
        <v>0</v>
      </c>
      <c r="F48" s="76">
        <f t="shared" si="2"/>
        <v>-82000</v>
      </c>
      <c r="G48" s="76">
        <f t="shared" si="2"/>
        <v>-109018</v>
      </c>
      <c r="H48" s="76">
        <f t="shared" si="2"/>
        <v>-105155.75</v>
      </c>
      <c r="I48" s="77">
        <f t="shared" si="2"/>
        <v>-47000</v>
      </c>
    </row>
    <row r="49" spans="1:8" ht="15.6" thickTop="1" x14ac:dyDescent="0.25">
      <c r="A49" s="131"/>
      <c r="B49" s="131"/>
      <c r="C49" s="131"/>
      <c r="D49" s="131"/>
      <c r="E49" s="131"/>
      <c r="F49" s="131"/>
      <c r="G49" s="131"/>
      <c r="H49" s="131"/>
    </row>
  </sheetData>
  <mergeCells count="35">
    <mergeCell ref="B45:C45"/>
    <mergeCell ref="B46:C46"/>
    <mergeCell ref="B48:C48"/>
    <mergeCell ref="A49:H49"/>
    <mergeCell ref="B32:C32"/>
    <mergeCell ref="B33:C33"/>
    <mergeCell ref="B41:C41"/>
    <mergeCell ref="B42:C42"/>
    <mergeCell ref="B43:C43"/>
    <mergeCell ref="B44:C4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A1:B1"/>
    <mergeCell ref="C1:G1"/>
    <mergeCell ref="A2:C4"/>
    <mergeCell ref="D2:F2"/>
    <mergeCell ref="G2:I2"/>
    <mergeCell ref="D3:E3"/>
    <mergeCell ref="G3:H3"/>
    <mergeCell ref="A5:C5"/>
    <mergeCell ref="B7:C7"/>
    <mergeCell ref="B8:C8"/>
    <mergeCell ref="B9:C9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Ticaboo Utility</dc:creator>
  <cp:lastModifiedBy>John Motley</cp:lastModifiedBy>
  <dcterms:created xsi:type="dcterms:W3CDTF">2025-10-27T21:55:22Z</dcterms:created>
  <dcterms:modified xsi:type="dcterms:W3CDTF">2025-10-31T20:09:06Z</dcterms:modified>
</cp:coreProperties>
</file>