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kennedy\Documents\District 3\District #3\Monthly Reports\"/>
    </mc:Choice>
  </mc:AlternateContent>
  <xr:revisionPtr revIDLastSave="0" documentId="8_{88565D23-9FA3-4361-94E7-7E336B6DEA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udget vs. Actuals" sheetId="1" r:id="rId1"/>
  </sheets>
  <calcPr calcId="191029"/>
</workbook>
</file>

<file path=xl/calcChain.xml><?xml version="1.0" encoding="utf-8"?>
<calcChain xmlns="http://schemas.openxmlformats.org/spreadsheetml/2006/main">
  <c r="B32" i="1" l="1"/>
  <c r="C31" i="1"/>
  <c r="C30" i="1"/>
  <c r="B30" i="1"/>
  <c r="C29" i="1"/>
  <c r="B29" i="1"/>
  <c r="C28" i="1"/>
  <c r="C27" i="1"/>
  <c r="B27" i="1"/>
  <c r="C26" i="1"/>
  <c r="C25" i="1"/>
  <c r="B24" i="1"/>
  <c r="C23" i="1"/>
  <c r="B23" i="1"/>
  <c r="C22" i="1"/>
  <c r="C21" i="1"/>
  <c r="C20" i="1"/>
  <c r="B20" i="1"/>
  <c r="B33" i="1" s="1"/>
  <c r="C19" i="1"/>
  <c r="C18" i="1"/>
  <c r="C33" i="1" s="1"/>
  <c r="C15" i="1"/>
  <c r="C16" i="1" s="1"/>
  <c r="B15" i="1"/>
  <c r="B16" i="1" s="1"/>
  <c r="C14" i="1"/>
  <c r="B14" i="1"/>
  <c r="C13" i="1"/>
  <c r="B13" i="1"/>
  <c r="C12" i="1"/>
  <c r="B12" i="1"/>
  <c r="C11" i="1"/>
  <c r="B11" i="1"/>
  <c r="C10" i="1"/>
  <c r="C9" i="1"/>
  <c r="B9" i="1"/>
  <c r="B8" i="1"/>
  <c r="B34" i="1" l="1"/>
  <c r="B35" i="1" s="1"/>
  <c r="C34" i="1"/>
  <c r="C35" i="1" s="1"/>
</calcChain>
</file>

<file path=xl/sharedStrings.xml><?xml version="1.0" encoding="utf-8"?>
<sst xmlns="http://schemas.openxmlformats.org/spreadsheetml/2006/main" count="36" uniqueCount="36">
  <si>
    <t>Total</t>
  </si>
  <si>
    <t>Actual</t>
  </si>
  <si>
    <t>Budget</t>
  </si>
  <si>
    <t>Income</t>
  </si>
  <si>
    <t xml:space="preserve">   Car/Bus, Railcare, Aircraft</t>
  </si>
  <si>
    <t xml:space="preserve">   Interest Income</t>
  </si>
  <si>
    <t xml:space="preserve">   Personal Property Reallocation</t>
  </si>
  <si>
    <t xml:space="preserve">   Taxes - Current</t>
  </si>
  <si>
    <t xml:space="preserve">   Taxes - Delinquent</t>
  </si>
  <si>
    <t xml:space="preserve">   Taxes - Fee In Lieu</t>
  </si>
  <si>
    <t xml:space="preserve">   UPP Taxes and Fees</t>
  </si>
  <si>
    <t>Total Income</t>
  </si>
  <si>
    <t>Gross Profit</t>
  </si>
  <si>
    <t>Expenses</t>
  </si>
  <si>
    <t xml:space="preserve">   Advertising</t>
  </si>
  <si>
    <t xml:space="preserve">   Capital Outlay - Equipment</t>
  </si>
  <si>
    <t xml:space="preserve">   CDA Refund</t>
  </si>
  <si>
    <t xml:space="preserve">   Debt Service</t>
  </si>
  <si>
    <t xml:space="preserve">   Dues and Subscriptions</t>
  </si>
  <si>
    <t xml:space="preserve">   Insurance and Bonding</t>
  </si>
  <si>
    <t xml:space="preserve">   Interest Zions Bank 2020</t>
  </si>
  <si>
    <t xml:space="preserve">   Lease Payment</t>
  </si>
  <si>
    <t xml:space="preserve">   Miscellaneous - Tax Appeals</t>
  </si>
  <si>
    <t xml:space="preserve">   Office Supplies</t>
  </si>
  <si>
    <t xml:space="preserve">   Other Expenses</t>
  </si>
  <si>
    <t xml:space="preserve">   Other Services</t>
  </si>
  <si>
    <t xml:space="preserve">   Professional Expense</t>
  </si>
  <si>
    <t xml:space="preserve">   Transfer for Maintenance</t>
  </si>
  <si>
    <t xml:space="preserve">   Unapplied Cash Bill Payment Expense</t>
  </si>
  <si>
    <t>Total Expenses</t>
  </si>
  <si>
    <t>Net Operating Income</t>
  </si>
  <si>
    <t>Net Income</t>
  </si>
  <si>
    <t>Friday, Jun 20, 2025 09:59:57 AM GMT-7 - Cash Basis</t>
  </si>
  <si>
    <t>Milford Area Health Care Service District #3</t>
  </si>
  <si>
    <t xml:space="preserve">Budget vs. Actuals: Budget_FY25_P&amp;L - FY25 P&amp;L </t>
  </si>
  <si>
    <t>January - May,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</si>
</sst>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>
      <selection sqref="A1:C1"/>
    </sheetView>
  </sheetViews>
  <sheetFormatPr defaultRowHeight="14.4" x14ac:dyDescent="0.3"/>
  <cols>
    <col min="1" max="1" width="33.5546875" customWidth="1"/>
    <col min="2" max="3" width="27.44140625" customWidth="1"/>
  </cols>
  <sheetData>
    <row r="1" spans="1:3" ht="17.399999999999999" x14ac:dyDescent="0.3">
      <c r="A1" s="12" t="s">
        <v>33</v>
      </c>
      <c r="B1" s="11"/>
      <c r="C1" s="11"/>
    </row>
    <row r="2" spans="1:3" ht="17.399999999999999" x14ac:dyDescent="0.3">
      <c r="A2" s="12" t="s">
        <v>34</v>
      </c>
      <c r="B2" s="11"/>
      <c r="C2" s="11"/>
    </row>
    <row r="3" spans="1:3" x14ac:dyDescent="0.3">
      <c r="A3" s="13" t="s">
        <v>35</v>
      </c>
      <c r="B3" s="11"/>
      <c r="C3" s="11"/>
    </row>
    <row r="5" spans="1:3" x14ac:dyDescent="0.3">
      <c r="A5" s="1"/>
      <c r="B5" s="8" t="s">
        <v>0</v>
      </c>
      <c r="C5" s="9"/>
    </row>
    <row r="6" spans="1:3" x14ac:dyDescent="0.3">
      <c r="A6" s="1"/>
      <c r="B6" s="2" t="s">
        <v>1</v>
      </c>
      <c r="C6" s="2" t="s">
        <v>2</v>
      </c>
    </row>
    <row r="7" spans="1:3" x14ac:dyDescent="0.3">
      <c r="A7" s="3" t="s">
        <v>3</v>
      </c>
      <c r="B7" s="4"/>
      <c r="C7" s="4"/>
    </row>
    <row r="8" spans="1:3" x14ac:dyDescent="0.3">
      <c r="A8" s="3" t="s">
        <v>4</v>
      </c>
      <c r="B8" s="5">
        <f>15582.87</f>
        <v>15582.87</v>
      </c>
      <c r="C8" s="4"/>
    </row>
    <row r="9" spans="1:3" x14ac:dyDescent="0.3">
      <c r="A9" s="3" t="s">
        <v>5</v>
      </c>
      <c r="B9" s="5">
        <f>20715.52</f>
        <v>20715.52</v>
      </c>
      <c r="C9" s="5">
        <f>20833.35</f>
        <v>20833.349999999999</v>
      </c>
    </row>
    <row r="10" spans="1:3" x14ac:dyDescent="0.3">
      <c r="A10" s="3" t="s">
        <v>6</v>
      </c>
      <c r="B10" s="4"/>
      <c r="C10" s="5">
        <f>8333.35</f>
        <v>8333.35</v>
      </c>
    </row>
    <row r="11" spans="1:3" x14ac:dyDescent="0.3">
      <c r="A11" s="3" t="s">
        <v>7</v>
      </c>
      <c r="B11" s="5">
        <f>27995.01</f>
        <v>27995.01</v>
      </c>
      <c r="C11" s="5">
        <f>387668.75</f>
        <v>387668.75</v>
      </c>
    </row>
    <row r="12" spans="1:3" x14ac:dyDescent="0.3">
      <c r="A12" s="3" t="s">
        <v>8</v>
      </c>
      <c r="B12" s="5">
        <f>36980.01</f>
        <v>36980.01</v>
      </c>
      <c r="C12" s="5">
        <f>8333.35</f>
        <v>8333.35</v>
      </c>
    </row>
    <row r="13" spans="1:3" x14ac:dyDescent="0.3">
      <c r="A13" s="3" t="s">
        <v>9</v>
      </c>
      <c r="B13" s="5">
        <f>9404.34</f>
        <v>9404.34</v>
      </c>
      <c r="C13" s="5">
        <f>12500</f>
        <v>12500</v>
      </c>
    </row>
    <row r="14" spans="1:3" x14ac:dyDescent="0.3">
      <c r="A14" s="3" t="s">
        <v>10</v>
      </c>
      <c r="B14" s="5">
        <f>287858.14</f>
        <v>287858.14</v>
      </c>
      <c r="C14" s="5">
        <f>216666.65</f>
        <v>216666.65</v>
      </c>
    </row>
    <row r="15" spans="1:3" x14ac:dyDescent="0.3">
      <c r="A15" s="3" t="s">
        <v>11</v>
      </c>
      <c r="B15" s="6">
        <f>((((((B8)+(B9))+(B10))+(B11))+(B12))+(B13))+(B14)</f>
        <v>398535.89</v>
      </c>
      <c r="C15" s="6">
        <f>((((((C8)+(C9))+(C10))+(C11))+(C12))+(C13))+(C14)</f>
        <v>654335.44999999995</v>
      </c>
    </row>
    <row r="16" spans="1:3" x14ac:dyDescent="0.3">
      <c r="A16" s="3" t="s">
        <v>12</v>
      </c>
      <c r="B16" s="6">
        <f>(B15)-(0)</f>
        <v>398535.89</v>
      </c>
      <c r="C16" s="6">
        <f>(C15)-(0)</f>
        <v>654335.44999999995</v>
      </c>
    </row>
    <row r="17" spans="1:3" x14ac:dyDescent="0.3">
      <c r="A17" s="3" t="s">
        <v>13</v>
      </c>
      <c r="B17" s="4"/>
      <c r="C17" s="4"/>
    </row>
    <row r="18" spans="1:3" x14ac:dyDescent="0.3">
      <c r="A18" s="3" t="s">
        <v>14</v>
      </c>
      <c r="B18" s="4"/>
      <c r="C18" s="5">
        <f>125</f>
        <v>125</v>
      </c>
    </row>
    <row r="19" spans="1:3" x14ac:dyDescent="0.3">
      <c r="A19" s="3" t="s">
        <v>15</v>
      </c>
      <c r="B19" s="4"/>
      <c r="C19" s="5">
        <f>161252.1</f>
        <v>161252.1</v>
      </c>
    </row>
    <row r="20" spans="1:3" x14ac:dyDescent="0.3">
      <c r="A20" s="3" t="s">
        <v>16</v>
      </c>
      <c r="B20" s="5">
        <f>151030.68</f>
        <v>151030.68</v>
      </c>
      <c r="C20" s="5">
        <f>133333.35</f>
        <v>133333.35</v>
      </c>
    </row>
    <row r="21" spans="1:3" x14ac:dyDescent="0.3">
      <c r="A21" s="3" t="s">
        <v>17</v>
      </c>
      <c r="B21" s="4"/>
      <c r="C21" s="5">
        <f>181666.65</f>
        <v>181666.65</v>
      </c>
    </row>
    <row r="22" spans="1:3" x14ac:dyDescent="0.3">
      <c r="A22" s="3" t="s">
        <v>18</v>
      </c>
      <c r="B22" s="4"/>
      <c r="C22" s="5">
        <f>416.65</f>
        <v>416.65</v>
      </c>
    </row>
    <row r="23" spans="1:3" x14ac:dyDescent="0.3">
      <c r="A23" s="3" t="s">
        <v>19</v>
      </c>
      <c r="B23" s="5">
        <f>570</f>
        <v>570</v>
      </c>
      <c r="C23" s="5">
        <f>12500</f>
        <v>12500</v>
      </c>
    </row>
    <row r="24" spans="1:3" x14ac:dyDescent="0.3">
      <c r="A24" s="3" t="s">
        <v>20</v>
      </c>
      <c r="B24" s="5">
        <f>58922.2</f>
        <v>58922.2</v>
      </c>
      <c r="C24" s="4"/>
    </row>
    <row r="25" spans="1:3" x14ac:dyDescent="0.3">
      <c r="A25" s="3" t="s">
        <v>21</v>
      </c>
      <c r="B25" s="4"/>
      <c r="C25" s="5">
        <f>4166.65</f>
        <v>4166.6499999999996</v>
      </c>
    </row>
    <row r="26" spans="1:3" x14ac:dyDescent="0.3">
      <c r="A26" s="3" t="s">
        <v>22</v>
      </c>
      <c r="B26" s="4"/>
      <c r="C26" s="5">
        <f>12500</f>
        <v>12500</v>
      </c>
    </row>
    <row r="27" spans="1:3" x14ac:dyDescent="0.3">
      <c r="A27" s="3" t="s">
        <v>23</v>
      </c>
      <c r="B27" s="5">
        <f>1137.09</f>
        <v>1137.0899999999999</v>
      </c>
      <c r="C27" s="5">
        <f>1250</f>
        <v>1250</v>
      </c>
    </row>
    <row r="28" spans="1:3" x14ac:dyDescent="0.3">
      <c r="A28" s="3" t="s">
        <v>24</v>
      </c>
      <c r="B28" s="4"/>
      <c r="C28" s="5">
        <f>12500</f>
        <v>12500</v>
      </c>
    </row>
    <row r="29" spans="1:3" x14ac:dyDescent="0.3">
      <c r="A29" s="3" t="s">
        <v>25</v>
      </c>
      <c r="B29" s="5">
        <f>1500</f>
        <v>1500</v>
      </c>
      <c r="C29" s="5">
        <f>1500</f>
        <v>1500</v>
      </c>
    </row>
    <row r="30" spans="1:3" x14ac:dyDescent="0.3">
      <c r="A30" s="3" t="s">
        <v>26</v>
      </c>
      <c r="B30" s="5">
        <f>11625</f>
        <v>11625</v>
      </c>
      <c r="C30" s="5">
        <f>6041.65</f>
        <v>6041.65</v>
      </c>
    </row>
    <row r="31" spans="1:3" x14ac:dyDescent="0.3">
      <c r="A31" s="3" t="s">
        <v>27</v>
      </c>
      <c r="B31" s="4"/>
      <c r="C31" s="5">
        <f>127083.35</f>
        <v>127083.35</v>
      </c>
    </row>
    <row r="32" spans="1:3" x14ac:dyDescent="0.3">
      <c r="A32" s="3" t="s">
        <v>28</v>
      </c>
      <c r="B32" s="5">
        <f>0</f>
        <v>0</v>
      </c>
      <c r="C32" s="4"/>
    </row>
    <row r="33" spans="1:3" x14ac:dyDescent="0.3">
      <c r="A33" s="3" t="s">
        <v>29</v>
      </c>
      <c r="B33" s="6">
        <f>((((((((((((((B18)+(B19))+(B20))+(B21))+(B22))+(B23))+(B24))+(B25))+(B26))+(B27))+(B28))+(B29))+(B30))+(B31))+(B32)</f>
        <v>224784.97</v>
      </c>
      <c r="C33" s="6">
        <f>((((((((((((((C18)+(C19))+(C20))+(C21))+(C22))+(C23))+(C24))+(C25))+(C26))+(C27))+(C28))+(C29))+(C30))+(C31))+(C32)</f>
        <v>654335.4</v>
      </c>
    </row>
    <row r="34" spans="1:3" x14ac:dyDescent="0.3">
      <c r="A34" s="3" t="s">
        <v>30</v>
      </c>
      <c r="B34" s="6">
        <f>(B16)-(B33)</f>
        <v>173750.92</v>
      </c>
      <c r="C34" s="6">
        <f>(C16)-(C33)</f>
        <v>4.9999999930150807E-2</v>
      </c>
    </row>
    <row r="35" spans="1:3" x14ac:dyDescent="0.3">
      <c r="A35" s="3" t="s">
        <v>31</v>
      </c>
      <c r="B35" s="7">
        <f>(B34)+(0)</f>
        <v>173750.92</v>
      </c>
      <c r="C35" s="7">
        <f>(C34)+(0)</f>
        <v>4.9999999930150807E-2</v>
      </c>
    </row>
    <row r="36" spans="1:3" x14ac:dyDescent="0.3">
      <c r="A36" s="3"/>
      <c r="B36" s="4"/>
      <c r="C36" s="4"/>
    </row>
    <row r="39" spans="1:3" x14ac:dyDescent="0.3">
      <c r="A39" s="10" t="s">
        <v>32</v>
      </c>
      <c r="B39" s="11"/>
      <c r="C39" s="11"/>
    </row>
  </sheetData>
  <mergeCells count="5">
    <mergeCell ref="B5:C5"/>
    <mergeCell ref="A39:C39"/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vs. Actuals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Nedra Kennedy</cp:lastModifiedBy>
  <dcterms:created xsi:type="dcterms:W3CDTF">2025-06-20T16:59:57Z</dcterms:created>
  <dcterms:modified xsi:type="dcterms:W3CDTF">2025-06-20T17:00:26Z</dcterms:modified>
</cp:coreProperties>
</file>