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e\Budget\FY26\"/>
    </mc:Choice>
  </mc:AlternateContent>
  <xr:revisionPtr revIDLastSave="0" documentId="13_ncr:1_{CB2B8ED8-9CB1-475B-A9DD-7AE1531B85DD}" xr6:coauthVersionLast="47" xr6:coauthVersionMax="47" xr10:uidLastSave="{00000000-0000-0000-0000-000000000000}"/>
  <bookViews>
    <workbookView xWindow="-110" yWindow="-110" windowWidth="19420" windowHeight="10420" xr2:uid="{A409502D-F660-4889-B66C-0502DA41E5B7}"/>
  </bookViews>
  <sheets>
    <sheet name="FY26 BUDGET" sheetId="1" r:id="rId1"/>
  </sheets>
  <definedNames>
    <definedName name="_xlnm.Print_Area" localSheetId="0">'FY26 BUDGET'!$A$1:$T$103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L38" i="1"/>
  <c r="N77" i="1" l="1"/>
  <c r="R20" i="1" l="1"/>
  <c r="T38" i="1" l="1"/>
  <c r="T95" i="1"/>
  <c r="T94" i="1"/>
  <c r="T93" i="1"/>
  <c r="T92" i="1"/>
  <c r="T91" i="1"/>
  <c r="T90" i="1"/>
  <c r="T89" i="1"/>
  <c r="S88" i="1"/>
  <c r="R88" i="1"/>
  <c r="Q88" i="1"/>
  <c r="P88" i="1"/>
  <c r="O88" i="1"/>
  <c r="N88" i="1"/>
  <c r="N96" i="1" s="1"/>
  <c r="L88" i="1"/>
  <c r="K88" i="1"/>
  <c r="J88" i="1"/>
  <c r="I88" i="1"/>
  <c r="M87" i="1"/>
  <c r="T87" i="1" s="1"/>
  <c r="T86" i="1"/>
  <c r="T85" i="1"/>
  <c r="T84" i="1"/>
  <c r="T83" i="1"/>
  <c r="T82" i="1"/>
  <c r="T81" i="1"/>
  <c r="T80" i="1"/>
  <c r="T79" i="1"/>
  <c r="T78" i="1"/>
  <c r="S77" i="1"/>
  <c r="R77" i="1"/>
  <c r="Q77" i="1"/>
  <c r="P77" i="1"/>
  <c r="O77" i="1"/>
  <c r="M77" i="1"/>
  <c r="L77" i="1"/>
  <c r="K77" i="1"/>
  <c r="J77" i="1"/>
  <c r="I77" i="1"/>
  <c r="T76" i="1"/>
  <c r="T75" i="1"/>
  <c r="T74" i="1"/>
  <c r="T73" i="1"/>
  <c r="T72" i="1"/>
  <c r="T71" i="1"/>
  <c r="T70" i="1"/>
  <c r="T69" i="1"/>
  <c r="T68" i="1"/>
  <c r="S67" i="1"/>
  <c r="R67" i="1"/>
  <c r="Q67" i="1"/>
  <c r="P67" i="1"/>
  <c r="O67" i="1"/>
  <c r="M67" i="1"/>
  <c r="L67" i="1"/>
  <c r="K67" i="1"/>
  <c r="J67" i="1"/>
  <c r="I67" i="1"/>
  <c r="T66" i="1"/>
  <c r="T65" i="1"/>
  <c r="T64" i="1"/>
  <c r="T63" i="1"/>
  <c r="T62" i="1"/>
  <c r="T61" i="1"/>
  <c r="S60" i="1"/>
  <c r="R60" i="1"/>
  <c r="Q60" i="1"/>
  <c r="P60" i="1"/>
  <c r="O60" i="1"/>
  <c r="N60" i="1"/>
  <c r="M60" i="1"/>
  <c r="K60" i="1"/>
  <c r="J60" i="1"/>
  <c r="I60" i="1"/>
  <c r="T59" i="1"/>
  <c r="T58" i="1"/>
  <c r="T57" i="1"/>
  <c r="T56" i="1"/>
  <c r="L55" i="1"/>
  <c r="T55" i="1" s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S40" i="1"/>
  <c r="R40" i="1"/>
  <c r="Q40" i="1"/>
  <c r="P40" i="1"/>
  <c r="O40" i="1"/>
  <c r="N40" i="1"/>
  <c r="M40" i="1"/>
  <c r="K40" i="1"/>
  <c r="J40" i="1"/>
  <c r="I40" i="1"/>
  <c r="T39" i="1"/>
  <c r="T37" i="1"/>
  <c r="S36" i="1"/>
  <c r="R36" i="1"/>
  <c r="Q36" i="1"/>
  <c r="P36" i="1"/>
  <c r="O36" i="1"/>
  <c r="N36" i="1"/>
  <c r="M36" i="1"/>
  <c r="L36" i="1"/>
  <c r="K36" i="1"/>
  <c r="J36" i="1"/>
  <c r="I36" i="1"/>
  <c r="T35" i="1"/>
  <c r="T34" i="1"/>
  <c r="T33" i="1"/>
  <c r="T32" i="1"/>
  <c r="K31" i="1"/>
  <c r="T30" i="1"/>
  <c r="T29" i="1"/>
  <c r="T28" i="1"/>
  <c r="T27" i="1"/>
  <c r="T26" i="1"/>
  <c r="S25" i="1"/>
  <c r="S31" i="1" s="1"/>
  <c r="R25" i="1"/>
  <c r="R31" i="1" s="1"/>
  <c r="Q25" i="1"/>
  <c r="Q31" i="1" s="1"/>
  <c r="P25" i="1"/>
  <c r="P31" i="1" s="1"/>
  <c r="O25" i="1"/>
  <c r="O31" i="1" s="1"/>
  <c r="N25" i="1"/>
  <c r="N31" i="1" s="1"/>
  <c r="M25" i="1"/>
  <c r="M31" i="1" s="1"/>
  <c r="L25" i="1"/>
  <c r="L31" i="1" s="1"/>
  <c r="K25" i="1"/>
  <c r="J25" i="1"/>
  <c r="J31" i="1" s="1"/>
  <c r="I25" i="1"/>
  <c r="I31" i="1" s="1"/>
  <c r="T24" i="1"/>
  <c r="T23" i="1"/>
  <c r="T22" i="1"/>
  <c r="T21" i="1"/>
  <c r="S20" i="1"/>
  <c r="Q20" i="1"/>
  <c r="P20" i="1"/>
  <c r="O20" i="1"/>
  <c r="N20" i="1"/>
  <c r="M20" i="1"/>
  <c r="L20" i="1"/>
  <c r="K20" i="1"/>
  <c r="J20" i="1"/>
  <c r="I20" i="1"/>
  <c r="T19" i="1"/>
  <c r="T18" i="1"/>
  <c r="T17" i="1"/>
  <c r="T16" i="1"/>
  <c r="T15" i="1"/>
  <c r="T14" i="1"/>
  <c r="S13" i="1"/>
  <c r="R13" i="1"/>
  <c r="Q13" i="1"/>
  <c r="P13" i="1"/>
  <c r="O13" i="1"/>
  <c r="N13" i="1"/>
  <c r="M13" i="1"/>
  <c r="L13" i="1"/>
  <c r="K13" i="1"/>
  <c r="J13" i="1"/>
  <c r="I13" i="1"/>
  <c r="T12" i="1"/>
  <c r="T11" i="1"/>
  <c r="T10" i="1"/>
  <c r="T9" i="1"/>
  <c r="T36" i="1" l="1"/>
  <c r="J96" i="1"/>
  <c r="J97" i="1" s="1"/>
  <c r="L96" i="1"/>
  <c r="T67" i="1"/>
  <c r="I96" i="1"/>
  <c r="I97" i="1" s="1"/>
  <c r="L60" i="1"/>
  <c r="T60" i="1" s="1"/>
  <c r="K96" i="1"/>
  <c r="K97" i="1" s="1"/>
  <c r="O96" i="1"/>
  <c r="O97" i="1" s="1"/>
  <c r="P96" i="1"/>
  <c r="M41" i="1"/>
  <c r="Q96" i="1"/>
  <c r="Q97" i="1" s="1"/>
  <c r="R96" i="1"/>
  <c r="R97" i="1" s="1"/>
  <c r="S96" i="1"/>
  <c r="I41" i="1"/>
  <c r="J41" i="1"/>
  <c r="O41" i="1"/>
  <c r="P97" i="1"/>
  <c r="P99" i="1" s="1"/>
  <c r="Q41" i="1"/>
  <c r="S97" i="1"/>
  <c r="N97" i="1"/>
  <c r="T20" i="1"/>
  <c r="N41" i="1"/>
  <c r="S41" i="1"/>
  <c r="K41" i="1"/>
  <c r="T77" i="1"/>
  <c r="R41" i="1"/>
  <c r="L40" i="1"/>
  <c r="T40" i="1" s="1"/>
  <c r="P41" i="1"/>
  <c r="T31" i="1"/>
  <c r="T13" i="1"/>
  <c r="T25" i="1"/>
  <c r="M88" i="1"/>
  <c r="M96" i="1" s="1"/>
  <c r="L41" i="1" l="1"/>
  <c r="T41" i="1" s="1"/>
  <c r="J99" i="1"/>
  <c r="S99" i="1"/>
  <c r="L97" i="1"/>
  <c r="R99" i="1"/>
  <c r="Q99" i="1"/>
  <c r="O99" i="1"/>
  <c r="M97" i="1"/>
  <c r="M99" i="1" s="1"/>
  <c r="K99" i="1"/>
  <c r="T88" i="1"/>
  <c r="T96" i="1" s="1"/>
  <c r="N99" i="1"/>
  <c r="I99" i="1"/>
  <c r="L99" i="1" l="1"/>
  <c r="T97" i="1"/>
  <c r="T99" i="1" s="1"/>
  <c r="T1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tc={0FC5D2B0-314A-4066-BCBC-94666D6067DD}</author>
    <author>tc={26296787-5430-460B-9225-C2CAE2B5A37B}</author>
    <author>tc={BABA7D82-63D7-4F86-A2DD-680246098528}</author>
    <author>tc={E6A2B3C1-35EA-4D9F-BF3E-B19C718EDDCE}</author>
    <author>tc={CAE221D6-8206-48E6-AE65-96244A16BFBD}</author>
  </authors>
  <commentList>
    <comment ref="M17" authorId="0" shapeId="0" xr:uid="{0FC5D2B0-314A-4066-BCBC-94666D6067D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anticipated in kind</t>
      </text>
    </comment>
    <comment ref="N19" authorId="1" shapeId="0" xr:uid="{26296787-5430-460B-9225-C2CAE2B5A37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 for beer workshops by 300 in addition to individual donations</t>
      </text>
    </comment>
    <comment ref="N30" authorId="2" shapeId="0" xr:uid="{BABA7D82-63D7-4F86-A2DD-680246098528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500</t>
      </text>
    </comment>
    <comment ref="M35" authorId="3" shapeId="0" xr:uid="{E6A2B3C1-35EA-4D9F-BF3E-B19C718EDDCE}">
      <text>
        <t>[Threaded comment]
Your version of Excel allows you to read this threaded comment; however, any edits to it will get removed if the file is opened in a newer version of Excel. Learn more: https://go.microsoft.com/fwlink/?linkid=870924
Comment:
    Shifted $300 state income here from LTF</t>
      </text>
    </comment>
    <comment ref="M80" authorId="4" shapeId="0" xr:uid="{CAE221D6-8206-48E6-AE65-96244A16BFB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anticipated in-kind</t>
      </text>
    </comment>
  </commentList>
</comments>
</file>

<file path=xl/sharedStrings.xml><?xml version="1.0" encoding="utf-8"?>
<sst xmlns="http://schemas.openxmlformats.org/spreadsheetml/2006/main" count="140" uniqueCount="106">
  <si>
    <t>Art Barn</t>
  </si>
  <si>
    <t>Busker</t>
  </si>
  <si>
    <t>City Arts Grants</t>
  </si>
  <si>
    <t>General &amp; Administration</t>
  </si>
  <si>
    <t>Mondays</t>
  </si>
  <si>
    <t>LTFestival</t>
  </si>
  <si>
    <t>Outreach</t>
  </si>
  <si>
    <t>Public Art</t>
  </si>
  <si>
    <t>Visual Arts Program</t>
  </si>
  <si>
    <t>Wake the GSL</t>
  </si>
  <si>
    <t>Twilight</t>
  </si>
  <si>
    <t>TOTAL</t>
  </si>
  <si>
    <t>Budget</t>
  </si>
  <si>
    <t>Ordinary Income/Expense</t>
  </si>
  <si>
    <t>Income</t>
  </si>
  <si>
    <t>REVENUE</t>
  </si>
  <si>
    <t>CITY</t>
  </si>
  <si>
    <t>In-Kind SLC Dept DED Exp.</t>
  </si>
  <si>
    <t>In-Kind SLC Dept Salaries &amp; Ben</t>
  </si>
  <si>
    <t>Contrbution from Bloomberg</t>
  </si>
  <si>
    <t>SLC Nondepartmental</t>
  </si>
  <si>
    <t>Total CITY</t>
  </si>
  <si>
    <t>CONTRIBUTIONS</t>
  </si>
  <si>
    <t>Corporate</t>
  </si>
  <si>
    <t>Foundations</t>
  </si>
  <si>
    <t>In-Kind</t>
  </si>
  <si>
    <t>Contribution from Fund Balance</t>
  </si>
  <si>
    <t>Individuals</t>
  </si>
  <si>
    <t>Total CONTRIBUTIONS</t>
  </si>
  <si>
    <t>EARNED INCOME</t>
  </si>
  <si>
    <t>Beverage Sales</t>
  </si>
  <si>
    <t>Alcohol</t>
  </si>
  <si>
    <t>Non Alcohol</t>
  </si>
  <si>
    <t>Total Beverage Sales</t>
  </si>
  <si>
    <t>Commissions</t>
  </si>
  <si>
    <t>Rental Fees</t>
  </si>
  <si>
    <t>Ticket Fees</t>
  </si>
  <si>
    <t>Ticket Sales</t>
  </si>
  <si>
    <t>Vendor Fees</t>
  </si>
  <si>
    <t>Total EARNED INCOME</t>
  </si>
  <si>
    <t>GOVERNMENT GRANTS</t>
  </si>
  <si>
    <t>County</t>
  </si>
  <si>
    <t>Federal</t>
  </si>
  <si>
    <t>State</t>
  </si>
  <si>
    <t>Total GOVERNMENT GRANTS</t>
  </si>
  <si>
    <t>OTHER REVENUE</t>
  </si>
  <si>
    <t>Interest Income</t>
  </si>
  <si>
    <t>Miscellaneous Income</t>
  </si>
  <si>
    <t>Total OTHER REVENUE</t>
  </si>
  <si>
    <t>Total REVENUE</t>
  </si>
  <si>
    <t>Busker / Brown Bag</t>
  </si>
  <si>
    <t>EXPENSES</t>
  </si>
  <si>
    <t>General &amp; Adminstrative</t>
  </si>
  <si>
    <t>Bank Fees</t>
  </si>
  <si>
    <t>Benefits</t>
  </si>
  <si>
    <t>Conference Fees</t>
  </si>
  <si>
    <t>Contracted Services</t>
  </si>
  <si>
    <t>Credit Card Fees</t>
  </si>
  <si>
    <t>Dues/Subscriptions/Publications</t>
  </si>
  <si>
    <t>Employee Screenings</t>
  </si>
  <si>
    <t>General Insurance</t>
  </si>
  <si>
    <t>In-Kind SLC Dept DED Expenses</t>
  </si>
  <si>
    <t>Parking/Mileage</t>
  </si>
  <si>
    <t>Travel</t>
  </si>
  <si>
    <t>Utilities</t>
  </si>
  <si>
    <t>Total General &amp; Adminstrative</t>
  </si>
  <si>
    <t>Program Expenses</t>
  </si>
  <si>
    <t>Advertising &amp; Publicity</t>
  </si>
  <si>
    <t>Artist Commissions</t>
  </si>
  <si>
    <t>Beverages Purchased</t>
  </si>
  <si>
    <t>Total Beverages Purchased</t>
  </si>
  <si>
    <t>Equipment Rental</t>
  </si>
  <si>
    <t>Food &amp; Beverage</t>
  </si>
  <si>
    <t>Grant Expense</t>
  </si>
  <si>
    <t>General Support</t>
  </si>
  <si>
    <t>Project Support Round 1</t>
  </si>
  <si>
    <t>Project Support Round 2</t>
  </si>
  <si>
    <t>Wake Grants</t>
  </si>
  <si>
    <t>NEA Grant Funds</t>
  </si>
  <si>
    <t>Total Grant Expense</t>
  </si>
  <si>
    <t>Graphics/Design Work</t>
  </si>
  <si>
    <t>Honoraria &amp; Artist Fees</t>
  </si>
  <si>
    <t>In-Kind Goods &amp; Services</t>
  </si>
  <si>
    <t>Mailing</t>
  </si>
  <si>
    <t>Merchandise Purchase</t>
  </si>
  <si>
    <t>Miscellaneous Charge</t>
  </si>
  <si>
    <t>Payroll Taxes</t>
  </si>
  <si>
    <t>Federal Unemployment Tax</t>
  </si>
  <si>
    <t>FICA</t>
  </si>
  <si>
    <t>Payroll Taxes - Other</t>
  </si>
  <si>
    <t>Total Payroll Taxes</t>
  </si>
  <si>
    <t>Permits &amp; Licenses</t>
  </si>
  <si>
    <t>Postage</t>
  </si>
  <si>
    <t>Printing</t>
  </si>
  <si>
    <t>Salaries &amp; Wages</t>
  </si>
  <si>
    <t>Security</t>
  </si>
  <si>
    <t>Supplies</t>
  </si>
  <si>
    <t>Unemployment</t>
  </si>
  <si>
    <t>Total Program Expenses</t>
  </si>
  <si>
    <t>Total EXPENSES</t>
  </si>
  <si>
    <t>Net Income</t>
  </si>
  <si>
    <t>FUND BALANCE</t>
  </si>
  <si>
    <t>NET POSITION</t>
  </si>
  <si>
    <t>FY26 PROPOSED</t>
  </si>
  <si>
    <t>FISCAL YEAR 2025-2026</t>
  </si>
  <si>
    <t>Artist in the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</si>
</sst>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ptos Narrow"/>
      <family val="2"/>
      <scheme val="minor"/>
    </font>
    <font>
      <sz val="9"/>
      <color indexed="81"/>
      <name val="Tahoma"/>
      <charset val="1"/>
    </font>
    <font>
      <sz val="8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9" fontId="2" fillId="0" borderId="0" xfId="0" applyNumberFormat="1" applyFont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43" fontId="4" fillId="0" borderId="0" xfId="1" applyFont="1"/>
    <xf numFmtId="43" fontId="4" fillId="0" borderId="0" xfId="1" applyFont="1" applyFill="1"/>
    <xf numFmtId="43" fontId="2" fillId="0" borderId="3" xfId="1" applyFont="1" applyBorder="1"/>
    <xf numFmtId="0" fontId="5" fillId="0" borderId="0" xfId="0" applyFont="1"/>
    <xf numFmtId="49" fontId="2" fillId="0" borderId="0" xfId="0" applyNumberFormat="1" applyFont="1" applyProtection="1">
      <protection locked="0"/>
    </xf>
    <xf numFmtId="43" fontId="4" fillId="0" borderId="0" xfId="1" applyFont="1" applyFill="1" applyProtection="1">
      <protection locked="0"/>
    </xf>
    <xf numFmtId="43" fontId="2" fillId="0" borderId="3" xfId="1" applyFont="1" applyBorder="1" applyProtection="1">
      <protection locked="0"/>
    </xf>
    <xf numFmtId="0" fontId="5" fillId="0" borderId="0" xfId="0" applyFont="1" applyProtection="1">
      <protection locked="0"/>
    </xf>
    <xf numFmtId="43" fontId="2" fillId="0" borderId="3" xfId="1" applyFont="1" applyFill="1" applyBorder="1" applyProtection="1">
      <protection locked="0"/>
    </xf>
    <xf numFmtId="4" fontId="5" fillId="0" borderId="0" xfId="0" applyNumberFormat="1" applyFont="1"/>
    <xf numFmtId="43" fontId="4" fillId="0" borderId="0" xfId="1" applyFont="1" applyFill="1" applyBorder="1" applyProtection="1">
      <protection locked="0"/>
    </xf>
    <xf numFmtId="43" fontId="2" fillId="0" borderId="3" xfId="1" applyFont="1" applyFill="1" applyBorder="1" applyProtection="1"/>
    <xf numFmtId="3" fontId="8" fillId="0" borderId="0" xfId="0" applyNumberFormat="1" applyFont="1" applyProtection="1">
      <protection locked="0"/>
    </xf>
    <xf numFmtId="9" fontId="5" fillId="0" borderId="0" xfId="0" applyNumberFormat="1" applyFont="1"/>
    <xf numFmtId="43" fontId="4" fillId="0" borderId="0" xfId="2" applyNumberFormat="1" applyFont="1" applyFill="1" applyProtection="1">
      <protection locked="0"/>
    </xf>
    <xf numFmtId="43" fontId="4" fillId="0" borderId="4" xfId="1" applyFont="1" applyFill="1" applyBorder="1" applyProtection="1">
      <protection locked="0"/>
    </xf>
    <xf numFmtId="43" fontId="2" fillId="0" borderId="5" xfId="1" applyFont="1" applyFill="1" applyBorder="1" applyProtection="1"/>
    <xf numFmtId="43" fontId="4" fillId="0" borderId="0" xfId="1" applyFont="1" applyFill="1" applyProtection="1"/>
    <xf numFmtId="43" fontId="2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43" fontId="2" fillId="0" borderId="5" xfId="1" applyFont="1" applyFill="1" applyBorder="1" applyProtection="1">
      <protection locked="0"/>
    </xf>
    <xf numFmtId="43" fontId="4" fillId="0" borderId="6" xfId="1" applyFont="1" applyFill="1" applyBorder="1" applyProtection="1">
      <protection locked="0"/>
    </xf>
    <xf numFmtId="43" fontId="2" fillId="0" borderId="7" xfId="1" applyFont="1" applyFill="1" applyBorder="1" applyProtection="1">
      <protection locked="0"/>
    </xf>
    <xf numFmtId="43" fontId="2" fillId="0" borderId="6" xfId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49" fontId="2" fillId="0" borderId="0" xfId="0" applyNumberFormat="1" applyFont="1" applyAlignment="1" applyProtection="1">
      <alignment horizontal="center" wrapText="1"/>
      <protection locked="0"/>
    </xf>
    <xf numFmtId="43" fontId="2" fillId="0" borderId="0" xfId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3" fontId="2" fillId="0" borderId="1" xfId="1" applyFont="1" applyFill="1" applyBorder="1" applyAlignment="1" applyProtection="1">
      <alignment horizontal="center"/>
      <protection locked="0"/>
    </xf>
    <xf numFmtId="43" fontId="2" fillId="0" borderId="2" xfId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3" fontId="4" fillId="0" borderId="0" xfId="1" applyFont="1" applyProtection="1">
      <protection locked="0"/>
    </xf>
    <xf numFmtId="43" fontId="6" fillId="0" borderId="0" xfId="0" applyNumberFormat="1" applyFont="1" applyProtection="1">
      <protection locked="0"/>
    </xf>
    <xf numFmtId="43" fontId="6" fillId="0" borderId="0" xfId="0" applyNumberFormat="1" applyFont="1"/>
    <xf numFmtId="43" fontId="2" fillId="0" borderId="3" xfId="1" applyFont="1" applyFill="1" applyBorder="1"/>
    <xf numFmtId="43" fontId="2" fillId="0" borderId="8" xfId="1" applyFont="1" applyFill="1" applyBorder="1"/>
    <xf numFmtId="0" fontId="2" fillId="0" borderId="0" xfId="0" applyFont="1"/>
    <xf numFmtId="43" fontId="2" fillId="0" borderId="0" xfId="1" applyFont="1"/>
    <xf numFmtId="43" fontId="2" fillId="0" borderId="0" xfId="1" applyFont="1" applyFill="1" applyAlignment="1">
      <alignment horizontal="right"/>
    </xf>
    <xf numFmtId="0" fontId="4" fillId="0" borderId="0" xfId="0" applyFont="1" applyAlignment="1">
      <alignment wrapText="1"/>
    </xf>
    <xf numFmtId="0" fontId="2" fillId="2" borderId="0" xfId="0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3" fontId="4" fillId="2" borderId="0" xfId="1" applyFont="1" applyFill="1"/>
    <xf numFmtId="43" fontId="2" fillId="2" borderId="0" xfId="1" applyFont="1" applyFill="1"/>
    <xf numFmtId="0" fontId="5" fillId="2" borderId="0" xfId="0" applyFont="1" applyFill="1"/>
    <xf numFmtId="49" fontId="6" fillId="2" borderId="0" xfId="0" applyNumberFormat="1" applyFont="1" applyFill="1"/>
    <xf numFmtId="49" fontId="7" fillId="2" borderId="0" xfId="0" applyNumberFormat="1" applyFont="1" applyFill="1"/>
    <xf numFmtId="4" fontId="2" fillId="0" borderId="0" xfId="0" applyNumberFormat="1" applyFont="1"/>
    <xf numFmtId="43" fontId="5" fillId="0" borderId="0" xfId="0" applyNumberFormat="1" applyFont="1"/>
    <xf numFmtId="43" fontId="2" fillId="0" borderId="9" xfId="1" applyFont="1" applyFill="1" applyBorder="1"/>
    <xf numFmtId="43" fontId="10" fillId="0" borderId="0" xfId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ca, Felicia" id="{389C7DBA-0F75-4F55-998E-C3E22BD026AC}" userId="S::Felicia.Baca@slc.gov::160846aa-4030-442c-938c-45aa4eb072f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7" dT="2025-06-13T12:49:52.97" personId="{389C7DBA-0F75-4F55-998E-C3E22BD026AC}" id="{0FC5D2B0-314A-4066-BCBC-94666D6067DD}">
    <text>Added anticipated in kind</text>
  </threadedComment>
  <threadedComment ref="N19" dT="2025-06-13T13:12:14.06" personId="{389C7DBA-0F75-4F55-998E-C3E22BD026AC}" id="{26296787-5430-460B-9225-C2CAE2B5A37B}">
    <text>Increase for beer workshops by 300 in addition to individual donations</text>
  </threadedComment>
  <threadedComment ref="N30" dT="2025-06-13T12:51:50.11" personId="{389C7DBA-0F75-4F55-998E-C3E22BD026AC}" id="{BABA7D82-63D7-4F86-A2DD-680246098528}">
    <text>Reduced 500</text>
  </threadedComment>
  <threadedComment ref="M35" dT="2025-06-13T17:09:35.71" personId="{389C7DBA-0F75-4F55-998E-C3E22BD026AC}" id="{E6A2B3C1-35EA-4D9F-BF3E-B19C718EDDCE}">
    <text>Shifted $300 state income here from LTF</text>
  </threadedComment>
  <threadedComment ref="M80" dT="2025-06-13T12:50:30.97" personId="{389C7DBA-0F75-4F55-998E-C3E22BD026AC}" id="{CAE221D6-8206-48E6-AE65-96244A16BFBD}">
    <text>Added anticipated in-kind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D012-3FC0-4688-9A71-84CD638DF191}">
  <dimension ref="A1:AE107"/>
  <sheetViews>
    <sheetView tabSelected="1" zoomScaleNormal="100" zoomScaleSheetLayoutView="7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8" sqref="L18"/>
    </sheetView>
  </sheetViews>
  <sheetFormatPr defaultColWidth="9.1796875" defaultRowHeight="14" outlineLevelRow="1" x14ac:dyDescent="0.3"/>
  <cols>
    <col min="1" max="5" width="0.81640625" style="48" customWidth="1"/>
    <col min="6" max="6" width="2.1796875" style="48" customWidth="1"/>
    <col min="7" max="7" width="2.453125" style="48" customWidth="1"/>
    <col min="8" max="8" width="29.453125" style="48" customWidth="1"/>
    <col min="9" max="11" width="11.453125" style="10" customWidth="1"/>
    <col min="12" max="12" width="12.453125" style="11" customWidth="1"/>
    <col min="13" max="17" width="11.453125" style="10" customWidth="1"/>
    <col min="18" max="18" width="17.81640625" style="11" customWidth="1"/>
    <col min="19" max="19" width="11.453125" style="10" customWidth="1"/>
    <col min="20" max="20" width="13" style="49" customWidth="1"/>
    <col min="21" max="21" width="13.90625" style="13" customWidth="1"/>
    <col min="22" max="22" width="14.81640625" style="13" bestFit="1" customWidth="1"/>
    <col min="23" max="23" width="10.54296875" style="13" bestFit="1" customWidth="1"/>
    <col min="24" max="25" width="11.81640625" style="13" bestFit="1" customWidth="1"/>
    <col min="26" max="26" width="10.54296875" style="13" bestFit="1" customWidth="1"/>
    <col min="27" max="30" width="11.81640625" style="13" bestFit="1" customWidth="1"/>
    <col min="31" max="31" width="10.54296875" style="13" bestFit="1" customWidth="1"/>
    <col min="32" max="16384" width="9.1796875" style="13"/>
  </cols>
  <sheetData>
    <row r="1" spans="1:31" s="57" customFormat="1" ht="28" customHeight="1" x14ac:dyDescent="0.4">
      <c r="A1" s="52"/>
      <c r="B1" s="53"/>
      <c r="C1" s="53"/>
      <c r="D1" s="53"/>
      <c r="E1" s="53"/>
      <c r="F1" s="53"/>
      <c r="G1" s="53"/>
      <c r="H1" s="54" t="s">
        <v>103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</row>
    <row r="2" spans="1:31" s="57" customFormat="1" ht="15.75" customHeight="1" x14ac:dyDescent="0.3">
      <c r="A2" s="52"/>
      <c r="B2" s="53"/>
      <c r="C2" s="53"/>
      <c r="D2" s="53"/>
      <c r="E2" s="53"/>
      <c r="F2" s="53"/>
      <c r="G2" s="53"/>
      <c r="H2" s="58" t="s">
        <v>104</v>
      </c>
      <c r="I2" s="59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</row>
    <row r="3" spans="1:31" s="3" customFormat="1" ht="22" thickBot="1" x14ac:dyDescent="0.35">
      <c r="A3" s="1"/>
      <c r="B3" s="1"/>
      <c r="C3" s="1"/>
      <c r="D3" s="1"/>
      <c r="E3" s="1"/>
      <c r="F3" s="1"/>
      <c r="G3" s="1"/>
      <c r="H3" s="1"/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7</v>
      </c>
      <c r="Q3" s="2" t="s">
        <v>8</v>
      </c>
      <c r="R3" s="2" t="s">
        <v>9</v>
      </c>
      <c r="S3" s="2" t="s">
        <v>10</v>
      </c>
      <c r="T3" s="2" t="s">
        <v>11</v>
      </c>
    </row>
    <row r="4" spans="1:31" s="8" customFormat="1" ht="15" thickTop="1" thickBot="1" x14ac:dyDescent="0.35">
      <c r="A4" s="4"/>
      <c r="B4" s="4"/>
      <c r="C4" s="4"/>
      <c r="D4" s="4"/>
      <c r="E4" s="4"/>
      <c r="F4" s="4"/>
      <c r="G4" s="4"/>
      <c r="H4" s="4"/>
      <c r="I4" s="5" t="s">
        <v>12</v>
      </c>
      <c r="J4" s="5" t="s">
        <v>12</v>
      </c>
      <c r="K4" s="5" t="s">
        <v>12</v>
      </c>
      <c r="L4" s="6" t="s">
        <v>12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  <c r="S4" s="6" t="s">
        <v>12</v>
      </c>
      <c r="T4" s="7" t="s">
        <v>12</v>
      </c>
    </row>
    <row r="5" spans="1:31" ht="12" customHeight="1" thickTop="1" x14ac:dyDescent="0.3">
      <c r="A5" s="9"/>
      <c r="B5" s="9" t="s">
        <v>13</v>
      </c>
      <c r="C5" s="9"/>
      <c r="D5" s="9"/>
      <c r="E5" s="9"/>
      <c r="F5" s="9"/>
      <c r="G5" s="9"/>
      <c r="H5" s="9"/>
      <c r="M5" s="11"/>
      <c r="N5" s="11"/>
      <c r="O5" s="11"/>
      <c r="P5" s="11"/>
      <c r="Q5" s="11"/>
      <c r="S5" s="11"/>
      <c r="T5" s="12"/>
    </row>
    <row r="6" spans="1:31" ht="12" customHeight="1" x14ac:dyDescent="0.3">
      <c r="A6" s="9"/>
      <c r="B6" s="9"/>
      <c r="C6" s="9"/>
      <c r="D6" s="14" t="s">
        <v>14</v>
      </c>
      <c r="E6" s="14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7"/>
    </row>
    <row r="7" spans="1:31" ht="12" customHeight="1" x14ac:dyDescent="0.3">
      <c r="A7" s="9"/>
      <c r="B7" s="9"/>
      <c r="C7" s="9"/>
      <c r="D7" s="14"/>
      <c r="E7" s="14" t="s">
        <v>15</v>
      </c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8"/>
      <c r="U7" s="17"/>
      <c r="V7" s="19"/>
    </row>
    <row r="8" spans="1:31" ht="12" customHeight="1" x14ac:dyDescent="0.3">
      <c r="A8" s="9"/>
      <c r="B8" s="9"/>
      <c r="C8" s="9"/>
      <c r="D8" s="14"/>
      <c r="E8" s="14"/>
      <c r="F8" s="14" t="s">
        <v>16</v>
      </c>
      <c r="G8" s="14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8"/>
      <c r="U8" s="17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ht="12" customHeight="1" x14ac:dyDescent="0.35">
      <c r="A9" s="9"/>
      <c r="B9" s="9"/>
      <c r="C9" s="9"/>
      <c r="D9" s="14"/>
      <c r="E9" s="14"/>
      <c r="F9" s="14"/>
      <c r="G9" s="14" t="s">
        <v>17</v>
      </c>
      <c r="H9" s="14"/>
      <c r="I9" s="20"/>
      <c r="J9" s="20"/>
      <c r="K9" s="20"/>
      <c r="L9" s="15">
        <v>53805</v>
      </c>
      <c r="M9" s="20"/>
      <c r="N9" s="20"/>
      <c r="O9" s="20"/>
      <c r="P9" s="63"/>
      <c r="Q9" s="20"/>
      <c r="R9" s="20"/>
      <c r="S9" s="15"/>
      <c r="T9" s="21">
        <f>SUM(I9:S9)</f>
        <v>53805</v>
      </c>
      <c r="U9" s="22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12" customHeight="1" x14ac:dyDescent="0.35">
      <c r="A10" s="9"/>
      <c r="B10" s="9"/>
      <c r="C10" s="9"/>
      <c r="D10" s="14"/>
      <c r="E10" s="14"/>
      <c r="F10" s="14"/>
      <c r="G10" s="14" t="s">
        <v>18</v>
      </c>
      <c r="H10" s="14"/>
      <c r="I10" s="24">
        <v>49686.015246667892</v>
      </c>
      <c r="J10" s="20">
        <v>16043.605473811525</v>
      </c>
      <c r="K10" s="20">
        <v>135817.83030026499</v>
      </c>
      <c r="L10" s="15">
        <v>273089.57785886677</v>
      </c>
      <c r="M10" s="20">
        <v>22754.789237604371</v>
      </c>
      <c r="N10" s="20">
        <v>145347.467768606</v>
      </c>
      <c r="O10" s="20">
        <v>186660.52837085343</v>
      </c>
      <c r="P10" s="20">
        <v>258711.70259901014</v>
      </c>
      <c r="Q10" s="20">
        <v>129321.12180243121</v>
      </c>
      <c r="R10" s="15">
        <v>42250</v>
      </c>
      <c r="S10" s="15">
        <v>47104.361341883567</v>
      </c>
      <c r="T10" s="21">
        <f t="shared" ref="T10:T73" si="0">SUM(I10:S10)</f>
        <v>1306787</v>
      </c>
      <c r="U10" s="22"/>
      <c r="V10" s="61"/>
    </row>
    <row r="11" spans="1:31" ht="12" customHeight="1" x14ac:dyDescent="0.3">
      <c r="A11" s="9"/>
      <c r="B11" s="9"/>
      <c r="C11" s="9"/>
      <c r="D11" s="14"/>
      <c r="E11" s="14"/>
      <c r="F11" s="14"/>
      <c r="G11" s="14" t="s">
        <v>19</v>
      </c>
      <c r="H11" s="14"/>
      <c r="I11" s="24"/>
      <c r="J11" s="20"/>
      <c r="K11" s="20"/>
      <c r="L11" s="15"/>
      <c r="M11" s="20"/>
      <c r="N11" s="20"/>
      <c r="O11" s="20"/>
      <c r="P11" s="20"/>
      <c r="Q11" s="20"/>
      <c r="R11" s="15"/>
      <c r="S11" s="15"/>
      <c r="T11" s="21">
        <f t="shared" si="0"/>
        <v>0</v>
      </c>
      <c r="U11" s="17"/>
    </row>
    <row r="12" spans="1:31" ht="12" customHeight="1" thickBot="1" x14ac:dyDescent="0.35">
      <c r="A12" s="9"/>
      <c r="B12" s="9"/>
      <c r="C12" s="9"/>
      <c r="D12" s="14"/>
      <c r="E12" s="14"/>
      <c r="F12" s="14"/>
      <c r="G12" s="14" t="s">
        <v>20</v>
      </c>
      <c r="H12" s="14"/>
      <c r="I12" s="25">
        <v>12500</v>
      </c>
      <c r="J12" s="25">
        <v>60000</v>
      </c>
      <c r="K12" s="25">
        <v>500000</v>
      </c>
      <c r="L12" s="25"/>
      <c r="M12" s="25">
        <v>26192</v>
      </c>
      <c r="N12" s="25">
        <v>284916</v>
      </c>
      <c r="O12" s="25">
        <v>5000</v>
      </c>
      <c r="P12" s="25">
        <v>5000</v>
      </c>
      <c r="Q12" s="25">
        <v>26392</v>
      </c>
      <c r="R12" s="25"/>
      <c r="S12" s="25">
        <v>105000</v>
      </c>
      <c r="T12" s="26">
        <f t="shared" si="0"/>
        <v>1025000</v>
      </c>
      <c r="U12" s="17"/>
    </row>
    <row r="13" spans="1:31" ht="12" customHeight="1" x14ac:dyDescent="0.3">
      <c r="A13" s="9"/>
      <c r="B13" s="9"/>
      <c r="C13" s="9"/>
      <c r="D13" s="14"/>
      <c r="E13" s="14"/>
      <c r="F13" s="14" t="s">
        <v>21</v>
      </c>
      <c r="G13" s="14"/>
      <c r="H13" s="14"/>
      <c r="I13" s="27">
        <f>SUM(I9:I12)</f>
        <v>62186.015246667892</v>
      </c>
      <c r="J13" s="27">
        <f t="shared" ref="J13:S13" si="1">SUM(J9:J12)</f>
        <v>76043.60547381152</v>
      </c>
      <c r="K13" s="27">
        <f t="shared" si="1"/>
        <v>635817.83030026499</v>
      </c>
      <c r="L13" s="27">
        <f t="shared" si="1"/>
        <v>326894.57785886677</v>
      </c>
      <c r="M13" s="27">
        <f t="shared" si="1"/>
        <v>48946.789237604375</v>
      </c>
      <c r="N13" s="27">
        <f t="shared" si="1"/>
        <v>430263.46776860603</v>
      </c>
      <c r="O13" s="27">
        <f t="shared" si="1"/>
        <v>191660.52837085343</v>
      </c>
      <c r="P13" s="27">
        <f t="shared" si="1"/>
        <v>263711.70259901014</v>
      </c>
      <c r="Q13" s="27">
        <f t="shared" si="1"/>
        <v>155713.12180243121</v>
      </c>
      <c r="R13" s="27">
        <f t="shared" si="1"/>
        <v>42250</v>
      </c>
      <c r="S13" s="27">
        <f t="shared" si="1"/>
        <v>152104.36134188357</v>
      </c>
      <c r="T13" s="21">
        <f t="shared" si="0"/>
        <v>2385592</v>
      </c>
      <c r="U13" s="17"/>
    </row>
    <row r="14" spans="1:31" ht="12" customHeight="1" x14ac:dyDescent="0.3">
      <c r="A14" s="9"/>
      <c r="B14" s="9"/>
      <c r="C14" s="9"/>
      <c r="D14" s="14"/>
      <c r="E14" s="14"/>
      <c r="F14" s="14" t="s">
        <v>22</v>
      </c>
      <c r="G14" s="14"/>
      <c r="H14" s="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>
        <f t="shared" si="0"/>
        <v>0</v>
      </c>
      <c r="U14" s="17"/>
    </row>
    <row r="15" spans="1:31" ht="12" customHeight="1" x14ac:dyDescent="0.3">
      <c r="A15" s="9"/>
      <c r="B15" s="9"/>
      <c r="C15" s="9"/>
      <c r="D15" s="14"/>
      <c r="E15" s="14"/>
      <c r="F15" s="14"/>
      <c r="G15" s="14" t="s">
        <v>23</v>
      </c>
      <c r="H15" s="14"/>
      <c r="I15" s="20"/>
      <c r="J15" s="20"/>
      <c r="K15" s="20"/>
      <c r="L15" s="20"/>
      <c r="M15" s="20"/>
      <c r="N15" s="20">
        <v>50000</v>
      </c>
      <c r="O15" s="20"/>
      <c r="P15" s="20"/>
      <c r="Q15" s="20"/>
      <c r="R15" s="20"/>
      <c r="S15" s="15"/>
      <c r="T15" s="21">
        <f t="shared" si="0"/>
        <v>50000</v>
      </c>
      <c r="U15" s="17"/>
    </row>
    <row r="16" spans="1:31" ht="12" customHeight="1" x14ac:dyDescent="0.3">
      <c r="A16" s="9"/>
      <c r="B16" s="9"/>
      <c r="C16" s="9"/>
      <c r="D16" s="14"/>
      <c r="E16" s="14"/>
      <c r="F16" s="14"/>
      <c r="G16" s="14" t="s">
        <v>24</v>
      </c>
      <c r="H16" s="14"/>
      <c r="I16" s="20"/>
      <c r="J16" s="20"/>
      <c r="K16" s="20"/>
      <c r="L16" s="20"/>
      <c r="M16" s="20"/>
      <c r="N16" s="20">
        <v>25000</v>
      </c>
      <c r="O16" s="20"/>
      <c r="P16" s="20"/>
      <c r="Q16" s="20"/>
      <c r="R16" s="20">
        <v>474590</v>
      </c>
      <c r="S16" s="15">
        <v>5000</v>
      </c>
      <c r="T16" s="21">
        <f t="shared" si="0"/>
        <v>504590</v>
      </c>
      <c r="U16" s="17"/>
    </row>
    <row r="17" spans="1:21" ht="12" customHeight="1" x14ac:dyDescent="0.3">
      <c r="A17" s="9"/>
      <c r="B17" s="9"/>
      <c r="C17" s="9"/>
      <c r="D17" s="14"/>
      <c r="E17" s="14"/>
      <c r="F17" s="14"/>
      <c r="G17" s="14" t="s">
        <v>25</v>
      </c>
      <c r="H17" s="14"/>
      <c r="I17" s="20"/>
      <c r="J17" s="20"/>
      <c r="K17" s="20"/>
      <c r="L17" s="20"/>
      <c r="M17" s="20">
        <v>10000</v>
      </c>
      <c r="N17" s="20">
        <v>90000</v>
      </c>
      <c r="O17" s="20"/>
      <c r="P17" s="20"/>
      <c r="Q17" s="20"/>
      <c r="R17" s="20">
        <v>65000</v>
      </c>
      <c r="S17" s="15"/>
      <c r="T17" s="21">
        <f t="shared" si="0"/>
        <v>165000</v>
      </c>
      <c r="U17" s="17"/>
    </row>
    <row r="18" spans="1:21" ht="12" customHeight="1" x14ac:dyDescent="0.3">
      <c r="A18" s="9"/>
      <c r="B18" s="9"/>
      <c r="C18" s="9"/>
      <c r="D18" s="14"/>
      <c r="E18" s="14"/>
      <c r="F18" s="14"/>
      <c r="G18" s="14" t="s">
        <v>26</v>
      </c>
      <c r="H18" s="17"/>
      <c r="I18" s="20"/>
      <c r="J18" s="20">
        <v>1830.08</v>
      </c>
      <c r="K18" s="20">
        <v>6705</v>
      </c>
      <c r="L18" s="15">
        <v>520.96</v>
      </c>
      <c r="M18" s="20">
        <v>1320.96</v>
      </c>
      <c r="N18" s="20">
        <v>0</v>
      </c>
      <c r="O18" s="20">
        <v>0</v>
      </c>
      <c r="P18" s="20"/>
      <c r="Q18" s="20"/>
      <c r="R18" s="20">
        <v>25000</v>
      </c>
      <c r="S18" s="15">
        <v>25000</v>
      </c>
      <c r="T18" s="21">
        <f t="shared" si="0"/>
        <v>60377</v>
      </c>
      <c r="U18" s="17"/>
    </row>
    <row r="19" spans="1:21" ht="12" customHeight="1" thickBot="1" x14ac:dyDescent="0.35">
      <c r="A19" s="9"/>
      <c r="B19" s="9"/>
      <c r="C19" s="9"/>
      <c r="D19" s="14"/>
      <c r="E19" s="14"/>
      <c r="F19" s="14"/>
      <c r="G19" s="14" t="s">
        <v>27</v>
      </c>
      <c r="H19" s="14"/>
      <c r="I19" s="25"/>
      <c r="J19" s="25"/>
      <c r="K19" s="25"/>
      <c r="L19" s="25"/>
      <c r="M19" s="25"/>
      <c r="N19" s="25">
        <v>2800</v>
      </c>
      <c r="O19" s="25"/>
      <c r="P19" s="25"/>
      <c r="Q19" s="25"/>
      <c r="R19" s="25"/>
      <c r="S19" s="25">
        <v>3500</v>
      </c>
      <c r="T19" s="26">
        <f t="shared" si="0"/>
        <v>6300</v>
      </c>
      <c r="U19" s="17"/>
    </row>
    <row r="20" spans="1:21" ht="12" customHeight="1" x14ac:dyDescent="0.3">
      <c r="A20" s="9"/>
      <c r="B20" s="9"/>
      <c r="C20" s="9"/>
      <c r="D20" s="14"/>
      <c r="E20" s="14"/>
      <c r="F20" s="14" t="s">
        <v>28</v>
      </c>
      <c r="G20" s="14"/>
      <c r="H20" s="14"/>
      <c r="I20" s="27">
        <f>SUM(I15:I19)</f>
        <v>0</v>
      </c>
      <c r="J20" s="27">
        <f t="shared" ref="J20:S20" si="2">SUM(J15:J19)</f>
        <v>1830.08</v>
      </c>
      <c r="K20" s="27">
        <f t="shared" si="2"/>
        <v>6705</v>
      </c>
      <c r="L20" s="27">
        <f t="shared" si="2"/>
        <v>520.96</v>
      </c>
      <c r="M20" s="27">
        <f t="shared" si="2"/>
        <v>11320.96</v>
      </c>
      <c r="N20" s="27">
        <f t="shared" si="2"/>
        <v>167800</v>
      </c>
      <c r="O20" s="27">
        <f t="shared" si="2"/>
        <v>0</v>
      </c>
      <c r="P20" s="27">
        <f t="shared" si="2"/>
        <v>0</v>
      </c>
      <c r="Q20" s="27">
        <f t="shared" si="2"/>
        <v>0</v>
      </c>
      <c r="R20" s="27">
        <f>SUM(R15:R19)</f>
        <v>564590</v>
      </c>
      <c r="S20" s="27">
        <f t="shared" si="2"/>
        <v>33500</v>
      </c>
      <c r="T20" s="21">
        <f t="shared" si="0"/>
        <v>786267</v>
      </c>
      <c r="U20" s="17"/>
    </row>
    <row r="21" spans="1:21" ht="12" customHeight="1" x14ac:dyDescent="0.3">
      <c r="A21" s="9"/>
      <c r="B21" s="9"/>
      <c r="C21" s="9"/>
      <c r="D21" s="14"/>
      <c r="E21" s="14"/>
      <c r="F21" s="14" t="s">
        <v>29</v>
      </c>
      <c r="G21" s="14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8">
        <f t="shared" si="0"/>
        <v>0</v>
      </c>
      <c r="U21" s="17"/>
    </row>
    <row r="22" spans="1:21" ht="12" customHeight="1" outlineLevel="1" x14ac:dyDescent="0.3">
      <c r="A22" s="9"/>
      <c r="B22" s="9"/>
      <c r="C22" s="9"/>
      <c r="D22" s="14"/>
      <c r="E22" s="14"/>
      <c r="F22" s="14"/>
      <c r="G22" s="14" t="s">
        <v>30</v>
      </c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8">
        <f t="shared" si="0"/>
        <v>0</v>
      </c>
      <c r="U22" s="17"/>
    </row>
    <row r="23" spans="1:21" ht="12" customHeight="1" outlineLevel="1" x14ac:dyDescent="0.3">
      <c r="A23" s="9"/>
      <c r="B23" s="9"/>
      <c r="C23" s="9"/>
      <c r="D23" s="14"/>
      <c r="E23" s="14"/>
      <c r="F23" s="14"/>
      <c r="G23" s="14"/>
      <c r="H23" s="14" t="s">
        <v>31</v>
      </c>
      <c r="I23" s="20"/>
      <c r="J23" s="20"/>
      <c r="K23" s="20"/>
      <c r="L23" s="20"/>
      <c r="M23" s="20"/>
      <c r="N23" s="20">
        <v>29000</v>
      </c>
      <c r="O23" s="20"/>
      <c r="P23" s="20"/>
      <c r="Q23" s="20"/>
      <c r="R23" s="20"/>
      <c r="S23" s="15"/>
      <c r="T23" s="21">
        <f t="shared" si="0"/>
        <v>29000</v>
      </c>
      <c r="U23" s="17"/>
    </row>
    <row r="24" spans="1:21" ht="12" customHeight="1" outlineLevel="1" thickBot="1" x14ac:dyDescent="0.35">
      <c r="A24" s="9"/>
      <c r="B24" s="9"/>
      <c r="C24" s="9"/>
      <c r="D24" s="14"/>
      <c r="E24" s="14"/>
      <c r="F24" s="14"/>
      <c r="G24" s="14"/>
      <c r="H24" s="14" t="s">
        <v>32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>
        <f t="shared" si="0"/>
        <v>0</v>
      </c>
      <c r="U24" s="17"/>
    </row>
    <row r="25" spans="1:21" ht="12" customHeight="1" x14ac:dyDescent="0.3">
      <c r="A25" s="9"/>
      <c r="B25" s="9"/>
      <c r="C25" s="9"/>
      <c r="D25" s="14"/>
      <c r="E25" s="14"/>
      <c r="F25" s="14"/>
      <c r="G25" s="14" t="s">
        <v>33</v>
      </c>
      <c r="H25" s="14"/>
      <c r="I25" s="27">
        <f>SUM(I23:I24)</f>
        <v>0</v>
      </c>
      <c r="J25" s="27">
        <f t="shared" ref="J25:S25" si="3">SUM(J23:J24)</f>
        <v>0</v>
      </c>
      <c r="K25" s="27">
        <f t="shared" si="3"/>
        <v>0</v>
      </c>
      <c r="L25" s="27">
        <f t="shared" si="3"/>
        <v>0</v>
      </c>
      <c r="M25" s="27">
        <f t="shared" si="3"/>
        <v>0</v>
      </c>
      <c r="N25" s="27">
        <f t="shared" si="3"/>
        <v>29000</v>
      </c>
      <c r="O25" s="27">
        <f t="shared" si="3"/>
        <v>0</v>
      </c>
      <c r="P25" s="27">
        <f t="shared" si="3"/>
        <v>0</v>
      </c>
      <c r="Q25" s="27">
        <f t="shared" si="3"/>
        <v>0</v>
      </c>
      <c r="R25" s="27">
        <f t="shared" si="3"/>
        <v>0</v>
      </c>
      <c r="S25" s="27">
        <f t="shared" si="3"/>
        <v>0</v>
      </c>
      <c r="T25" s="21">
        <f t="shared" si="0"/>
        <v>29000</v>
      </c>
      <c r="U25" s="17"/>
    </row>
    <row r="26" spans="1:21" ht="12" customHeight="1" x14ac:dyDescent="0.3">
      <c r="A26" s="9"/>
      <c r="B26" s="9"/>
      <c r="C26" s="9"/>
      <c r="D26" s="14"/>
      <c r="E26" s="14"/>
      <c r="F26" s="14"/>
      <c r="G26" s="14" t="s">
        <v>34</v>
      </c>
      <c r="H26" s="14"/>
      <c r="I26" s="20"/>
      <c r="J26" s="20"/>
      <c r="K26" s="20"/>
      <c r="L26" s="20"/>
      <c r="M26" s="20"/>
      <c r="N26" s="20"/>
      <c r="O26" s="20"/>
      <c r="P26" s="20"/>
      <c r="Q26" s="20">
        <v>5500</v>
      </c>
      <c r="R26" s="20"/>
      <c r="S26" s="15"/>
      <c r="T26" s="21">
        <f t="shared" si="0"/>
        <v>5500</v>
      </c>
      <c r="U26" s="17"/>
    </row>
    <row r="27" spans="1:21" ht="12" customHeight="1" x14ac:dyDescent="0.3">
      <c r="A27" s="9"/>
      <c r="B27" s="9"/>
      <c r="C27" s="9"/>
      <c r="D27" s="14"/>
      <c r="E27" s="14"/>
      <c r="F27" s="14"/>
      <c r="G27" s="14" t="s">
        <v>35</v>
      </c>
      <c r="H27" s="14"/>
      <c r="I27" s="20">
        <v>3500</v>
      </c>
      <c r="J27" s="20"/>
      <c r="K27" s="20"/>
      <c r="L27" s="20"/>
      <c r="M27" s="20"/>
      <c r="N27" s="20"/>
      <c r="O27" s="20"/>
      <c r="P27" s="20"/>
      <c r="Q27" s="20"/>
      <c r="R27" s="20"/>
      <c r="S27" s="15"/>
      <c r="T27" s="21">
        <f t="shared" si="0"/>
        <v>3500</v>
      </c>
      <c r="U27" s="17"/>
    </row>
    <row r="28" spans="1:21" ht="12" customHeight="1" x14ac:dyDescent="0.3">
      <c r="A28" s="9"/>
      <c r="B28" s="9"/>
      <c r="C28" s="9"/>
      <c r="D28" s="14"/>
      <c r="E28" s="14"/>
      <c r="F28" s="14"/>
      <c r="G28" s="14" t="s">
        <v>36</v>
      </c>
      <c r="H28" s="14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15">
        <v>8600</v>
      </c>
      <c r="T28" s="21">
        <f t="shared" si="0"/>
        <v>8600</v>
      </c>
      <c r="U28" s="17"/>
    </row>
    <row r="29" spans="1:21" ht="12" customHeight="1" x14ac:dyDescent="0.3">
      <c r="A29" s="9"/>
      <c r="B29" s="9"/>
      <c r="C29" s="9"/>
      <c r="D29" s="14"/>
      <c r="E29" s="14"/>
      <c r="F29" s="14"/>
      <c r="G29" s="14" t="s">
        <v>37</v>
      </c>
      <c r="H29" s="1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15">
        <v>30000</v>
      </c>
      <c r="T29" s="21">
        <f t="shared" si="0"/>
        <v>30000</v>
      </c>
      <c r="U29" s="17"/>
    </row>
    <row r="30" spans="1:21" ht="12" customHeight="1" thickBot="1" x14ac:dyDescent="0.35">
      <c r="A30" s="9"/>
      <c r="B30" s="9"/>
      <c r="C30" s="9"/>
      <c r="D30" s="14"/>
      <c r="E30" s="14"/>
      <c r="F30" s="14"/>
      <c r="G30" s="14" t="s">
        <v>38</v>
      </c>
      <c r="H30" s="14"/>
      <c r="I30" s="25"/>
      <c r="J30" s="25"/>
      <c r="K30" s="25"/>
      <c r="L30" s="25"/>
      <c r="M30" s="25"/>
      <c r="N30" s="25">
        <v>14000</v>
      </c>
      <c r="O30" s="25"/>
      <c r="P30" s="25"/>
      <c r="Q30" s="25"/>
      <c r="R30" s="25"/>
      <c r="S30" s="25"/>
      <c r="T30" s="26">
        <f t="shared" si="0"/>
        <v>14000</v>
      </c>
      <c r="U30" s="17"/>
    </row>
    <row r="31" spans="1:21" ht="12" customHeight="1" x14ac:dyDescent="0.3">
      <c r="A31" s="9"/>
      <c r="B31" s="9"/>
      <c r="C31" s="9"/>
      <c r="D31" s="14"/>
      <c r="E31" s="14"/>
      <c r="F31" s="14" t="s">
        <v>39</v>
      </c>
      <c r="G31" s="14"/>
      <c r="H31" s="14"/>
      <c r="I31" s="27">
        <f>SUM(I25:I30)</f>
        <v>3500</v>
      </c>
      <c r="J31" s="27">
        <f t="shared" ref="J31:S31" si="4">SUM(J25:J30)</f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  <c r="N31" s="27">
        <f t="shared" si="4"/>
        <v>43000</v>
      </c>
      <c r="O31" s="27">
        <f t="shared" si="4"/>
        <v>0</v>
      </c>
      <c r="P31" s="27">
        <f t="shared" si="4"/>
        <v>0</v>
      </c>
      <c r="Q31" s="27">
        <f t="shared" si="4"/>
        <v>5500</v>
      </c>
      <c r="R31" s="27">
        <f t="shared" si="4"/>
        <v>0</v>
      </c>
      <c r="S31" s="27">
        <f t="shared" si="4"/>
        <v>38600</v>
      </c>
      <c r="T31" s="21">
        <f t="shared" si="0"/>
        <v>90600</v>
      </c>
      <c r="U31" s="17"/>
    </row>
    <row r="32" spans="1:21" ht="12" customHeight="1" x14ac:dyDescent="0.3">
      <c r="A32" s="9"/>
      <c r="B32" s="9"/>
      <c r="C32" s="9"/>
      <c r="D32" s="14"/>
      <c r="E32" s="14"/>
      <c r="F32" s="14" t="s">
        <v>40</v>
      </c>
      <c r="G32" s="14"/>
      <c r="H32" s="1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8">
        <f t="shared" si="0"/>
        <v>0</v>
      </c>
      <c r="U32" s="17"/>
    </row>
    <row r="33" spans="1:21" ht="12" customHeight="1" x14ac:dyDescent="0.3">
      <c r="A33" s="9"/>
      <c r="B33" s="9"/>
      <c r="C33" s="9"/>
      <c r="D33" s="14"/>
      <c r="E33" s="14"/>
      <c r="F33" s="14"/>
      <c r="G33" s="14" t="s">
        <v>41</v>
      </c>
      <c r="H33" s="14"/>
      <c r="I33" s="20">
        <v>6648</v>
      </c>
      <c r="J33" s="20">
        <v>2508</v>
      </c>
      <c r="K33" s="20"/>
      <c r="L33" s="20">
        <v>103652</v>
      </c>
      <c r="M33" s="20">
        <v>1254</v>
      </c>
      <c r="N33" s="20">
        <v>77904</v>
      </c>
      <c r="O33" s="20">
        <v>1250</v>
      </c>
      <c r="P33" s="20">
        <v>1650</v>
      </c>
      <c r="Q33" s="20">
        <v>3070</v>
      </c>
      <c r="R33" s="20"/>
      <c r="S33" s="15">
        <v>2064</v>
      </c>
      <c r="T33" s="18">
        <f t="shared" si="0"/>
        <v>200000</v>
      </c>
      <c r="U33" s="20"/>
    </row>
    <row r="34" spans="1:21" ht="12" customHeight="1" x14ac:dyDescent="0.3">
      <c r="A34" s="9"/>
      <c r="B34" s="9"/>
      <c r="C34" s="9"/>
      <c r="D34" s="14"/>
      <c r="E34" s="14"/>
      <c r="F34" s="14"/>
      <c r="G34" s="14" t="s">
        <v>42</v>
      </c>
      <c r="H34" s="14"/>
      <c r="I34" s="20"/>
      <c r="J34" s="20"/>
      <c r="K34" s="20"/>
      <c r="L34" s="20"/>
      <c r="M34" s="20"/>
      <c r="N34" s="20">
        <v>30000</v>
      </c>
      <c r="O34" s="20"/>
      <c r="P34" s="20"/>
      <c r="Q34" s="20"/>
      <c r="R34" s="20"/>
      <c r="S34" s="15"/>
      <c r="T34" s="18">
        <f t="shared" si="0"/>
        <v>30000</v>
      </c>
      <c r="U34" s="29"/>
    </row>
    <row r="35" spans="1:21" ht="12" customHeight="1" thickBot="1" x14ac:dyDescent="0.35">
      <c r="A35" s="9"/>
      <c r="B35" s="9"/>
      <c r="C35" s="9"/>
      <c r="D35" s="14"/>
      <c r="E35" s="14"/>
      <c r="F35" s="14"/>
      <c r="G35" s="14" t="s">
        <v>43</v>
      </c>
      <c r="H35" s="14"/>
      <c r="I35" s="25">
        <v>1149.1199999999999</v>
      </c>
      <c r="J35" s="25">
        <v>5693.92</v>
      </c>
      <c r="K35" s="25">
        <v>1482</v>
      </c>
      <c r="L35" s="25">
        <v>14356.52</v>
      </c>
      <c r="M35" s="25">
        <v>683.04</v>
      </c>
      <c r="N35" s="25">
        <v>15362.08</v>
      </c>
      <c r="O35" s="25">
        <v>760</v>
      </c>
      <c r="P35" s="25"/>
      <c r="Q35" s="25">
        <v>1532.16</v>
      </c>
      <c r="R35" s="25"/>
      <c r="S35" s="25">
        <v>1541.16</v>
      </c>
      <c r="T35" s="30">
        <f t="shared" si="0"/>
        <v>42560.000000000007</v>
      </c>
      <c r="U35" s="29"/>
    </row>
    <row r="36" spans="1:21" ht="12" customHeight="1" x14ac:dyDescent="0.3">
      <c r="A36" s="9"/>
      <c r="B36" s="9"/>
      <c r="C36" s="9"/>
      <c r="D36" s="14"/>
      <c r="E36" s="14"/>
      <c r="F36" s="14" t="s">
        <v>44</v>
      </c>
      <c r="G36" s="14"/>
      <c r="H36" s="14"/>
      <c r="I36" s="15">
        <f>SUM(I33:I35)</f>
        <v>7797.12</v>
      </c>
      <c r="J36" s="15">
        <f t="shared" ref="J36:S36" si="5">SUM(J33:J35)</f>
        <v>8201.92</v>
      </c>
      <c r="K36" s="15">
        <f t="shared" si="5"/>
        <v>1482</v>
      </c>
      <c r="L36" s="15">
        <f t="shared" si="5"/>
        <v>118008.52</v>
      </c>
      <c r="M36" s="15">
        <f t="shared" si="5"/>
        <v>1937.04</v>
      </c>
      <c r="N36" s="15">
        <f t="shared" si="5"/>
        <v>123266.08</v>
      </c>
      <c r="O36" s="15">
        <f t="shared" si="5"/>
        <v>2010</v>
      </c>
      <c r="P36" s="15">
        <f t="shared" si="5"/>
        <v>1650</v>
      </c>
      <c r="Q36" s="15">
        <f t="shared" si="5"/>
        <v>4602.16</v>
      </c>
      <c r="R36" s="15">
        <f t="shared" si="5"/>
        <v>0</v>
      </c>
      <c r="S36" s="15">
        <f t="shared" si="5"/>
        <v>3605.16</v>
      </c>
      <c r="T36" s="18">
        <f t="shared" si="0"/>
        <v>272559.99999999994</v>
      </c>
      <c r="U36" s="17"/>
    </row>
    <row r="37" spans="1:21" ht="12" customHeight="1" x14ac:dyDescent="0.3">
      <c r="A37" s="9"/>
      <c r="B37" s="9"/>
      <c r="C37" s="9"/>
      <c r="D37" s="14"/>
      <c r="E37" s="14"/>
      <c r="F37" s="14" t="s">
        <v>45</v>
      </c>
      <c r="G37" s="14"/>
      <c r="H37" s="1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8">
        <f t="shared" si="0"/>
        <v>0</v>
      </c>
      <c r="U37" s="17"/>
    </row>
    <row r="38" spans="1:21" ht="12" customHeight="1" x14ac:dyDescent="0.3">
      <c r="A38" s="9"/>
      <c r="B38" s="9"/>
      <c r="C38" s="9"/>
      <c r="D38" s="14"/>
      <c r="E38" s="14"/>
      <c r="F38" s="14"/>
      <c r="G38" s="14" t="s">
        <v>46</v>
      </c>
      <c r="H38" s="14"/>
      <c r="I38" s="15">
        <v>0</v>
      </c>
      <c r="J38" s="15">
        <v>400</v>
      </c>
      <c r="K38" s="15"/>
      <c r="L38" s="15">
        <f>30000-N38-Q38-I38-P38-J38</f>
        <v>6016.0800000000017</v>
      </c>
      <c r="M38" s="15"/>
      <c r="N38" s="15">
        <v>20533.919999999998</v>
      </c>
      <c r="O38" s="15"/>
      <c r="P38" s="15">
        <v>1000</v>
      </c>
      <c r="Q38" s="15">
        <v>2050</v>
      </c>
      <c r="R38" s="15"/>
      <c r="S38" s="15"/>
      <c r="T38" s="18">
        <f t="shared" si="0"/>
        <v>30000</v>
      </c>
      <c r="U38" s="17"/>
    </row>
    <row r="39" spans="1:21" ht="12" customHeight="1" thickBot="1" x14ac:dyDescent="0.35">
      <c r="A39" s="9"/>
      <c r="B39" s="9"/>
      <c r="C39" s="9"/>
      <c r="D39" s="14"/>
      <c r="E39" s="14"/>
      <c r="F39" s="14"/>
      <c r="G39" s="14" t="s">
        <v>47</v>
      </c>
      <c r="H39" s="14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8"/>
      <c r="T39" s="18">
        <f t="shared" si="0"/>
        <v>0</v>
      </c>
      <c r="U39" s="17"/>
    </row>
    <row r="40" spans="1:21" ht="12" customHeight="1" thickBot="1" x14ac:dyDescent="0.35">
      <c r="A40" s="9"/>
      <c r="B40" s="9"/>
      <c r="C40" s="9"/>
      <c r="D40" s="14"/>
      <c r="E40" s="14"/>
      <c r="F40" s="14" t="s">
        <v>48</v>
      </c>
      <c r="G40" s="14"/>
      <c r="H40" s="14"/>
      <c r="I40" s="31">
        <f>SUM(I38:I39)</f>
        <v>0</v>
      </c>
      <c r="J40" s="31">
        <f t="shared" ref="J40:S40" si="6">SUM(J38:J39)</f>
        <v>400</v>
      </c>
      <c r="K40" s="31">
        <f t="shared" si="6"/>
        <v>0</v>
      </c>
      <c r="L40" s="31">
        <f t="shared" si="6"/>
        <v>6016.0800000000017</v>
      </c>
      <c r="M40" s="31">
        <f t="shared" si="6"/>
        <v>0</v>
      </c>
      <c r="N40" s="31">
        <f t="shared" si="6"/>
        <v>20533.919999999998</v>
      </c>
      <c r="O40" s="31">
        <f t="shared" si="6"/>
        <v>0</v>
      </c>
      <c r="P40" s="31">
        <f t="shared" si="6"/>
        <v>1000</v>
      </c>
      <c r="Q40" s="31">
        <f t="shared" si="6"/>
        <v>2050</v>
      </c>
      <c r="R40" s="31">
        <f t="shared" si="6"/>
        <v>0</v>
      </c>
      <c r="S40" s="31">
        <f t="shared" si="6"/>
        <v>0</v>
      </c>
      <c r="T40" s="32">
        <f t="shared" si="0"/>
        <v>30000</v>
      </c>
      <c r="U40" s="17"/>
    </row>
    <row r="41" spans="1:21" s="35" customFormat="1" ht="12" customHeight="1" thickBot="1" x14ac:dyDescent="0.35">
      <c r="A41" s="9"/>
      <c r="B41" s="9"/>
      <c r="C41" s="9"/>
      <c r="D41" s="14"/>
      <c r="E41" s="14" t="s">
        <v>49</v>
      </c>
      <c r="F41" s="14"/>
      <c r="G41" s="14"/>
      <c r="H41" s="14"/>
      <c r="I41" s="33">
        <f t="shared" ref="I41:S41" si="7">SUM(I13,I20,I31,I36,I40)</f>
        <v>73483.135246667895</v>
      </c>
      <c r="J41" s="33">
        <f t="shared" si="7"/>
        <v>86475.60547381152</v>
      </c>
      <c r="K41" s="33">
        <f t="shared" si="7"/>
        <v>644004.83030026499</v>
      </c>
      <c r="L41" s="33">
        <f t="shared" si="7"/>
        <v>451440.13785886683</v>
      </c>
      <c r="M41" s="33">
        <f t="shared" si="7"/>
        <v>62204.789237604375</v>
      </c>
      <c r="N41" s="33">
        <f t="shared" si="7"/>
        <v>784863.46776860603</v>
      </c>
      <c r="O41" s="33">
        <f t="shared" si="7"/>
        <v>193670.52837085343</v>
      </c>
      <c r="P41" s="33">
        <f t="shared" si="7"/>
        <v>266361.70259901014</v>
      </c>
      <c r="Q41" s="33">
        <f t="shared" si="7"/>
        <v>167865.28180243121</v>
      </c>
      <c r="R41" s="33">
        <f t="shared" si="7"/>
        <v>606840</v>
      </c>
      <c r="S41" s="33">
        <f t="shared" si="7"/>
        <v>227809.52134188358</v>
      </c>
      <c r="T41" s="32">
        <f t="shared" si="0"/>
        <v>3565019</v>
      </c>
      <c r="U41" s="34"/>
    </row>
    <row r="42" spans="1:21" ht="12" customHeight="1" x14ac:dyDescent="0.3">
      <c r="A42" s="9"/>
      <c r="B42" s="9"/>
      <c r="C42" s="9"/>
      <c r="D42" s="14"/>
      <c r="E42" s="14"/>
      <c r="F42" s="14"/>
      <c r="G42" s="14"/>
      <c r="H42" s="14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28">
        <f t="shared" si="0"/>
        <v>0</v>
      </c>
      <c r="U42" s="17"/>
    </row>
    <row r="43" spans="1:21" s="3" customFormat="1" ht="22" thickBot="1" x14ac:dyDescent="0.35">
      <c r="A43" s="1"/>
      <c r="B43" s="1"/>
      <c r="C43" s="1"/>
      <c r="D43" s="36"/>
      <c r="E43" s="36"/>
      <c r="F43" s="36"/>
      <c r="G43" s="36"/>
      <c r="H43" s="36"/>
      <c r="I43" s="37" t="s">
        <v>0</v>
      </c>
      <c r="J43" s="37" t="s">
        <v>50</v>
      </c>
      <c r="K43" s="37" t="s">
        <v>2</v>
      </c>
      <c r="L43" s="37" t="s">
        <v>3</v>
      </c>
      <c r="M43" s="37" t="s">
        <v>4</v>
      </c>
      <c r="N43" s="37" t="s">
        <v>5</v>
      </c>
      <c r="O43" s="37" t="s">
        <v>6</v>
      </c>
      <c r="P43" s="37" t="s">
        <v>7</v>
      </c>
      <c r="Q43" s="37" t="s">
        <v>8</v>
      </c>
      <c r="R43" s="37" t="s">
        <v>9</v>
      </c>
      <c r="S43" s="37" t="s">
        <v>10</v>
      </c>
      <c r="T43" s="37">
        <f t="shared" si="0"/>
        <v>0</v>
      </c>
      <c r="U43" s="38"/>
    </row>
    <row r="44" spans="1:21" s="8" customFormat="1" ht="15" thickTop="1" thickBot="1" x14ac:dyDescent="0.35">
      <c r="A44" s="4"/>
      <c r="B44" s="4"/>
      <c r="C44" s="4"/>
      <c r="D44" s="39"/>
      <c r="E44" s="39"/>
      <c r="F44" s="39"/>
      <c r="G44" s="39"/>
      <c r="H44" s="39"/>
      <c r="I44" s="40" t="s">
        <v>12</v>
      </c>
      <c r="J44" s="40" t="s">
        <v>12</v>
      </c>
      <c r="K44" s="40" t="s">
        <v>12</v>
      </c>
      <c r="L44" s="40" t="s">
        <v>12</v>
      </c>
      <c r="M44" s="40" t="s">
        <v>12</v>
      </c>
      <c r="N44" s="40" t="s">
        <v>12</v>
      </c>
      <c r="O44" s="40" t="s">
        <v>12</v>
      </c>
      <c r="P44" s="40" t="s">
        <v>12</v>
      </c>
      <c r="Q44" s="40" t="s">
        <v>12</v>
      </c>
      <c r="R44" s="40"/>
      <c r="S44" s="40" t="s">
        <v>12</v>
      </c>
      <c r="T44" s="41">
        <f t="shared" si="0"/>
        <v>0</v>
      </c>
      <c r="U44" s="42"/>
    </row>
    <row r="45" spans="1:21" ht="12" customHeight="1" thickTop="1" x14ac:dyDescent="0.3">
      <c r="A45" s="9"/>
      <c r="B45" s="9"/>
      <c r="C45" s="9"/>
      <c r="D45" s="14"/>
      <c r="E45" s="14" t="s">
        <v>51</v>
      </c>
      <c r="F45" s="14"/>
      <c r="G45" s="14"/>
      <c r="H45" s="14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8">
        <f t="shared" si="0"/>
        <v>0</v>
      </c>
      <c r="U45" s="17"/>
    </row>
    <row r="46" spans="1:21" ht="12" customHeight="1" x14ac:dyDescent="0.3">
      <c r="A46" s="9"/>
      <c r="B46" s="9"/>
      <c r="C46" s="9"/>
      <c r="D46" s="14"/>
      <c r="E46" s="14"/>
      <c r="F46" s="14" t="s">
        <v>52</v>
      </c>
      <c r="G46" s="14"/>
      <c r="H46" s="14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8">
        <f t="shared" si="0"/>
        <v>0</v>
      </c>
      <c r="U46" s="17"/>
    </row>
    <row r="47" spans="1:21" ht="12" customHeight="1" x14ac:dyDescent="0.3">
      <c r="A47" s="9"/>
      <c r="B47" s="9"/>
      <c r="C47" s="9"/>
      <c r="D47" s="14"/>
      <c r="E47" s="14"/>
      <c r="F47" s="14"/>
      <c r="G47" s="14" t="s">
        <v>53</v>
      </c>
      <c r="H47" s="14"/>
      <c r="I47" s="15"/>
      <c r="J47" s="15"/>
      <c r="K47" s="15"/>
      <c r="L47" s="15">
        <v>700</v>
      </c>
      <c r="M47" s="15"/>
      <c r="N47" s="15"/>
      <c r="O47" s="15"/>
      <c r="P47" s="15"/>
      <c r="Q47" s="15"/>
      <c r="R47" s="15"/>
      <c r="S47" s="15"/>
      <c r="T47" s="18">
        <f t="shared" si="0"/>
        <v>700</v>
      </c>
      <c r="U47" s="17"/>
    </row>
    <row r="48" spans="1:21" ht="12" customHeight="1" x14ac:dyDescent="0.3">
      <c r="A48" s="9"/>
      <c r="B48" s="9"/>
      <c r="C48" s="9"/>
      <c r="D48" s="14"/>
      <c r="E48" s="14"/>
      <c r="F48" s="14"/>
      <c r="G48" s="14" t="s">
        <v>54</v>
      </c>
      <c r="H48" s="14"/>
      <c r="I48" s="15"/>
      <c r="J48" s="15"/>
      <c r="K48" s="15"/>
      <c r="L48" s="15">
        <v>560</v>
      </c>
      <c r="M48" s="15">
        <v>0</v>
      </c>
      <c r="N48" s="15">
        <v>1200</v>
      </c>
      <c r="O48" s="15"/>
      <c r="P48" s="15"/>
      <c r="Q48" s="15"/>
      <c r="R48" s="15">
        <v>35</v>
      </c>
      <c r="S48" s="15"/>
      <c r="T48" s="18">
        <f t="shared" si="0"/>
        <v>1795</v>
      </c>
      <c r="U48" s="17"/>
    </row>
    <row r="49" spans="1:21" ht="12" customHeight="1" x14ac:dyDescent="0.3">
      <c r="A49" s="9"/>
      <c r="B49" s="9"/>
      <c r="C49" s="9"/>
      <c r="D49" s="14"/>
      <c r="E49" s="14"/>
      <c r="F49" s="14"/>
      <c r="G49" s="14" t="s">
        <v>55</v>
      </c>
      <c r="H49" s="14"/>
      <c r="I49" s="15"/>
      <c r="J49" s="15"/>
      <c r="K49" s="15"/>
      <c r="L49" s="15">
        <v>500</v>
      </c>
      <c r="M49" s="15"/>
      <c r="N49" s="15"/>
      <c r="O49" s="15"/>
      <c r="P49" s="15"/>
      <c r="Q49" s="15"/>
      <c r="R49" s="17"/>
      <c r="S49" s="15"/>
      <c r="T49" s="18">
        <f>SUM(I49:S49)</f>
        <v>500</v>
      </c>
      <c r="U49" s="17"/>
    </row>
    <row r="50" spans="1:21" ht="12" customHeight="1" x14ac:dyDescent="0.3">
      <c r="A50" s="9"/>
      <c r="B50" s="9"/>
      <c r="C50" s="9"/>
      <c r="D50" s="14"/>
      <c r="E50" s="14"/>
      <c r="F50" s="14"/>
      <c r="G50" s="14" t="s">
        <v>56</v>
      </c>
      <c r="H50" s="14"/>
      <c r="I50" s="15">
        <v>7500</v>
      </c>
      <c r="J50" s="15">
        <v>70000</v>
      </c>
      <c r="K50" s="28"/>
      <c r="L50" s="15">
        <v>38000</v>
      </c>
      <c r="M50" s="15"/>
      <c r="N50" s="15">
        <v>65500</v>
      </c>
      <c r="O50" s="15">
        <v>1500</v>
      </c>
      <c r="P50" s="15"/>
      <c r="Q50" s="15">
        <v>9200</v>
      </c>
      <c r="R50" s="15">
        <v>434221</v>
      </c>
      <c r="S50" s="15">
        <v>180000</v>
      </c>
      <c r="T50" s="18">
        <f t="shared" si="0"/>
        <v>805921</v>
      </c>
      <c r="U50" s="17"/>
    </row>
    <row r="51" spans="1:21" ht="12" customHeight="1" x14ac:dyDescent="0.3">
      <c r="A51" s="9"/>
      <c r="B51" s="9"/>
      <c r="C51" s="9"/>
      <c r="D51" s="14"/>
      <c r="E51" s="14"/>
      <c r="F51" s="14"/>
      <c r="G51" s="14" t="s">
        <v>57</v>
      </c>
      <c r="H51" s="14"/>
      <c r="I51" s="15"/>
      <c r="J51" s="15"/>
      <c r="K51" s="15"/>
      <c r="L51" s="15">
        <v>1600</v>
      </c>
      <c r="M51" s="15"/>
      <c r="N51" s="15"/>
      <c r="O51" s="15"/>
      <c r="P51" s="15"/>
      <c r="Q51" s="15"/>
      <c r="R51" s="15"/>
      <c r="S51" s="15"/>
      <c r="T51" s="18">
        <f t="shared" si="0"/>
        <v>1600</v>
      </c>
      <c r="U51" s="17"/>
    </row>
    <row r="52" spans="1:21" ht="12" customHeight="1" x14ac:dyDescent="0.3">
      <c r="A52" s="9"/>
      <c r="B52" s="9"/>
      <c r="C52" s="9"/>
      <c r="D52" s="14"/>
      <c r="E52" s="14"/>
      <c r="F52" s="14"/>
      <c r="G52" s="14" t="s">
        <v>58</v>
      </c>
      <c r="H52" s="14"/>
      <c r="I52" s="15"/>
      <c r="J52" s="15"/>
      <c r="K52" s="15"/>
      <c r="L52" s="15">
        <v>13500</v>
      </c>
      <c r="M52" s="15"/>
      <c r="N52" s="15"/>
      <c r="O52" s="15"/>
      <c r="P52" s="15"/>
      <c r="Q52" s="15">
        <v>300</v>
      </c>
      <c r="R52" s="28"/>
      <c r="S52" s="15"/>
      <c r="T52" s="18">
        <f t="shared" si="0"/>
        <v>13800</v>
      </c>
      <c r="U52" s="17"/>
    </row>
    <row r="53" spans="1:21" ht="12" customHeight="1" x14ac:dyDescent="0.3">
      <c r="A53" s="9"/>
      <c r="B53" s="9"/>
      <c r="C53" s="9"/>
      <c r="D53" s="14"/>
      <c r="E53" s="14"/>
      <c r="F53" s="14"/>
      <c r="G53" s="14" t="s">
        <v>59</v>
      </c>
      <c r="H53" s="14"/>
      <c r="I53" s="15"/>
      <c r="J53" s="15"/>
      <c r="K53" s="15"/>
      <c r="L53" s="15">
        <v>500</v>
      </c>
      <c r="M53" s="15"/>
      <c r="N53" s="15"/>
      <c r="O53" s="15"/>
      <c r="P53" s="15"/>
      <c r="Q53" s="15"/>
      <c r="R53" s="15"/>
      <c r="S53" s="15"/>
      <c r="T53" s="18">
        <f t="shared" si="0"/>
        <v>500</v>
      </c>
      <c r="U53" s="17"/>
    </row>
    <row r="54" spans="1:21" ht="12" customHeight="1" x14ac:dyDescent="0.3">
      <c r="A54" s="9"/>
      <c r="B54" s="9"/>
      <c r="C54" s="9"/>
      <c r="D54" s="14"/>
      <c r="E54" s="14"/>
      <c r="F54" s="14"/>
      <c r="G54" s="14" t="s">
        <v>60</v>
      </c>
      <c r="H54" s="14"/>
      <c r="I54" s="15"/>
      <c r="J54" s="15"/>
      <c r="K54" s="15"/>
      <c r="L54" s="15">
        <v>9700</v>
      </c>
      <c r="M54" s="15"/>
      <c r="N54" s="15"/>
      <c r="O54" s="15"/>
      <c r="P54" s="15"/>
      <c r="Q54" s="15"/>
      <c r="R54" s="15"/>
      <c r="S54" s="15"/>
      <c r="T54" s="18">
        <f t="shared" si="0"/>
        <v>9700</v>
      </c>
      <c r="U54" s="17"/>
    </row>
    <row r="55" spans="1:21" ht="12" customHeight="1" x14ac:dyDescent="0.3">
      <c r="A55" s="9"/>
      <c r="B55" s="9"/>
      <c r="C55" s="9"/>
      <c r="D55" s="14"/>
      <c r="E55" s="14"/>
      <c r="F55" s="14"/>
      <c r="G55" s="14" t="s">
        <v>61</v>
      </c>
      <c r="H55" s="14"/>
      <c r="I55" s="15"/>
      <c r="J55" s="15"/>
      <c r="K55" s="15"/>
      <c r="L55" s="15">
        <f>L9</f>
        <v>53805</v>
      </c>
      <c r="M55" s="15"/>
      <c r="N55" s="15"/>
      <c r="O55" s="15"/>
      <c r="P55" s="15"/>
      <c r="Q55" s="15"/>
      <c r="R55" s="15"/>
      <c r="S55" s="15"/>
      <c r="T55" s="18">
        <f t="shared" si="0"/>
        <v>53805</v>
      </c>
      <c r="U55" s="17"/>
    </row>
    <row r="56" spans="1:21" ht="12" customHeight="1" x14ac:dyDescent="0.3">
      <c r="A56" s="9"/>
      <c r="B56" s="9"/>
      <c r="C56" s="9"/>
      <c r="D56" s="14"/>
      <c r="E56" s="14"/>
      <c r="F56" s="14"/>
      <c r="G56" s="14" t="s">
        <v>18</v>
      </c>
      <c r="H56" s="14"/>
      <c r="I56" s="24">
        <v>49686.015246667892</v>
      </c>
      <c r="J56" s="20">
        <v>16043.605473811525</v>
      </c>
      <c r="K56" s="20">
        <v>135817.83030026499</v>
      </c>
      <c r="L56" s="15">
        <v>273089.57785886677</v>
      </c>
      <c r="M56" s="20">
        <v>22754.789237604371</v>
      </c>
      <c r="N56" s="20">
        <v>145347.467768606</v>
      </c>
      <c r="O56" s="20">
        <v>186660.52837085343</v>
      </c>
      <c r="P56" s="20">
        <v>258711.70259901014</v>
      </c>
      <c r="Q56" s="20">
        <v>129321.12180243121</v>
      </c>
      <c r="R56" s="15">
        <v>42250</v>
      </c>
      <c r="S56" s="15">
        <v>47104.361341883567</v>
      </c>
      <c r="T56" s="18">
        <f t="shared" si="0"/>
        <v>1306787</v>
      </c>
      <c r="U56" s="17"/>
    </row>
    <row r="57" spans="1:21" ht="12" customHeight="1" x14ac:dyDescent="0.3">
      <c r="A57" s="9"/>
      <c r="B57" s="9"/>
      <c r="C57" s="9"/>
      <c r="D57" s="14"/>
      <c r="E57" s="14"/>
      <c r="F57" s="14"/>
      <c r="G57" s="14" t="s">
        <v>62</v>
      </c>
      <c r="H57" s="14"/>
      <c r="I57" s="15"/>
      <c r="J57" s="28"/>
      <c r="K57" s="15"/>
      <c r="L57" s="15">
        <v>200</v>
      </c>
      <c r="M57" s="15"/>
      <c r="N57" s="15">
        <v>1500</v>
      </c>
      <c r="O57" s="15"/>
      <c r="P57" s="15"/>
      <c r="Q57" s="15"/>
      <c r="R57" s="15"/>
      <c r="S57" s="15">
        <v>100</v>
      </c>
      <c r="T57" s="18">
        <f t="shared" si="0"/>
        <v>1800</v>
      </c>
      <c r="U57" s="17"/>
    </row>
    <row r="58" spans="1:21" ht="12" customHeight="1" x14ac:dyDescent="0.3">
      <c r="A58" s="9"/>
      <c r="B58" s="9"/>
      <c r="C58" s="9"/>
      <c r="D58" s="14"/>
      <c r="E58" s="14"/>
      <c r="F58" s="14"/>
      <c r="G58" s="14" t="s">
        <v>63</v>
      </c>
      <c r="H58" s="14"/>
      <c r="I58" s="15"/>
      <c r="J58" s="15"/>
      <c r="K58" s="15"/>
      <c r="L58" s="15"/>
      <c r="M58" s="15"/>
      <c r="N58" s="15">
        <v>1000</v>
      </c>
      <c r="O58" s="15"/>
      <c r="P58" s="15"/>
      <c r="Q58" s="15"/>
      <c r="R58" s="15">
        <v>0</v>
      </c>
      <c r="S58" s="15"/>
      <c r="T58" s="18">
        <f t="shared" si="0"/>
        <v>1000</v>
      </c>
      <c r="U58" s="17"/>
    </row>
    <row r="59" spans="1:21" ht="12" customHeight="1" thickBot="1" x14ac:dyDescent="0.35">
      <c r="A59" s="9"/>
      <c r="B59" s="9"/>
      <c r="C59" s="9"/>
      <c r="D59" s="14"/>
      <c r="E59" s="14"/>
      <c r="F59" s="14"/>
      <c r="G59" s="14" t="s">
        <v>64</v>
      </c>
      <c r="H59" s="14"/>
      <c r="I59" s="25">
        <v>10000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30">
        <f t="shared" si="0"/>
        <v>10000</v>
      </c>
      <c r="U59" s="17"/>
    </row>
    <row r="60" spans="1:21" ht="12" customHeight="1" x14ac:dyDescent="0.3">
      <c r="A60" s="9"/>
      <c r="B60" s="9"/>
      <c r="C60" s="9"/>
      <c r="D60" s="14"/>
      <c r="E60" s="14"/>
      <c r="F60" s="14" t="s">
        <v>65</v>
      </c>
      <c r="G60" s="14"/>
      <c r="H60" s="14"/>
      <c r="I60" s="15">
        <f t="shared" ref="I60:S60" si="8">SUM(I47:I59)</f>
        <v>67186.015246667899</v>
      </c>
      <c r="J60" s="15">
        <f t="shared" si="8"/>
        <v>86043.60547381152</v>
      </c>
      <c r="K60" s="15">
        <f t="shared" si="8"/>
        <v>135817.83030026499</v>
      </c>
      <c r="L60" s="15">
        <f t="shared" si="8"/>
        <v>392154.57785886677</v>
      </c>
      <c r="M60" s="15">
        <f t="shared" si="8"/>
        <v>22754.789237604371</v>
      </c>
      <c r="N60" s="15">
        <f t="shared" si="8"/>
        <v>214547.467768606</v>
      </c>
      <c r="O60" s="15">
        <f t="shared" si="8"/>
        <v>188160.52837085343</v>
      </c>
      <c r="P60" s="15">
        <f t="shared" si="8"/>
        <v>258711.70259901014</v>
      </c>
      <c r="Q60" s="15">
        <f t="shared" si="8"/>
        <v>138821.12180243121</v>
      </c>
      <c r="R60" s="15">
        <f t="shared" si="8"/>
        <v>476506</v>
      </c>
      <c r="S60" s="15">
        <f t="shared" si="8"/>
        <v>227204.36134188357</v>
      </c>
      <c r="T60" s="18">
        <f t="shared" si="0"/>
        <v>2207908</v>
      </c>
      <c r="U60" s="17"/>
    </row>
    <row r="61" spans="1:21" ht="12" customHeight="1" x14ac:dyDescent="0.3">
      <c r="A61" s="9"/>
      <c r="B61" s="9"/>
      <c r="C61" s="9"/>
      <c r="D61" s="14"/>
      <c r="E61" s="14"/>
      <c r="F61" s="14" t="s">
        <v>66</v>
      </c>
      <c r="G61" s="14"/>
      <c r="H61" s="14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8">
        <f t="shared" si="0"/>
        <v>0</v>
      </c>
      <c r="U61" s="17"/>
    </row>
    <row r="62" spans="1:21" ht="12" customHeight="1" x14ac:dyDescent="0.3">
      <c r="A62" s="9"/>
      <c r="B62" s="9"/>
      <c r="C62" s="9"/>
      <c r="D62" s="14"/>
      <c r="E62" s="14"/>
      <c r="F62" s="14"/>
      <c r="G62" s="14" t="s">
        <v>67</v>
      </c>
      <c r="H62" s="14"/>
      <c r="I62" s="15"/>
      <c r="J62" s="15"/>
      <c r="K62" s="15">
        <v>250</v>
      </c>
      <c r="L62" s="15">
        <v>1000</v>
      </c>
      <c r="M62" s="15">
        <v>250</v>
      </c>
      <c r="N62" s="15">
        <v>13500</v>
      </c>
      <c r="O62" s="15">
        <v>250</v>
      </c>
      <c r="P62" s="15">
        <v>1750</v>
      </c>
      <c r="Q62" s="15">
        <v>2650</v>
      </c>
      <c r="R62" s="15">
        <v>36823</v>
      </c>
      <c r="S62" s="15"/>
      <c r="T62" s="18">
        <f t="shared" si="0"/>
        <v>56473</v>
      </c>
      <c r="U62" s="17"/>
    </row>
    <row r="63" spans="1:21" ht="12" customHeight="1" x14ac:dyDescent="0.3">
      <c r="A63" s="9"/>
      <c r="B63" s="9"/>
      <c r="C63" s="9"/>
      <c r="D63" s="14"/>
      <c r="E63" s="14"/>
      <c r="F63" s="14"/>
      <c r="G63" s="14" t="s">
        <v>68</v>
      </c>
      <c r="H63" s="14"/>
      <c r="I63" s="15"/>
      <c r="J63" s="15"/>
      <c r="K63" s="15"/>
      <c r="L63" s="15"/>
      <c r="M63" s="15"/>
      <c r="N63" s="15"/>
      <c r="O63" s="15"/>
      <c r="P63" s="15"/>
      <c r="Q63" s="15">
        <v>3850</v>
      </c>
      <c r="R63" s="15"/>
      <c r="S63" s="15"/>
      <c r="T63" s="18">
        <f t="shared" si="0"/>
        <v>3850</v>
      </c>
      <c r="U63" s="17"/>
    </row>
    <row r="64" spans="1:21" ht="12" customHeight="1" outlineLevel="1" x14ac:dyDescent="0.3">
      <c r="A64" s="9"/>
      <c r="B64" s="9"/>
      <c r="C64" s="9"/>
      <c r="D64" s="14"/>
      <c r="E64" s="14"/>
      <c r="F64" s="14"/>
      <c r="G64" s="14" t="s">
        <v>69</v>
      </c>
      <c r="H64" s="14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8">
        <f t="shared" si="0"/>
        <v>0</v>
      </c>
      <c r="U64" s="17"/>
    </row>
    <row r="65" spans="1:21" ht="12" customHeight="1" outlineLevel="1" x14ac:dyDescent="0.3">
      <c r="A65" s="9"/>
      <c r="B65" s="9"/>
      <c r="C65" s="9"/>
      <c r="D65" s="14"/>
      <c r="E65" s="14"/>
      <c r="F65" s="14"/>
      <c r="G65" s="14"/>
      <c r="H65" s="14" t="s">
        <v>31</v>
      </c>
      <c r="I65" s="15"/>
      <c r="J65" s="15"/>
      <c r="K65" s="15"/>
      <c r="L65" s="15"/>
      <c r="M65" s="15"/>
      <c r="N65" s="15">
        <v>8000</v>
      </c>
      <c r="O65" s="15"/>
      <c r="P65" s="15"/>
      <c r="Q65" s="15"/>
      <c r="R65" s="15"/>
      <c r="S65" s="15"/>
      <c r="T65" s="18">
        <f t="shared" si="0"/>
        <v>8000</v>
      </c>
      <c r="U65" s="17"/>
    </row>
    <row r="66" spans="1:21" ht="12" customHeight="1" outlineLevel="1" thickBot="1" x14ac:dyDescent="0.35">
      <c r="A66" s="9"/>
      <c r="B66" s="9"/>
      <c r="C66" s="9"/>
      <c r="D66" s="14"/>
      <c r="E66" s="14"/>
      <c r="F66" s="14"/>
      <c r="G66" s="14"/>
      <c r="H66" s="14" t="s">
        <v>32</v>
      </c>
      <c r="I66" s="25"/>
      <c r="J66" s="25"/>
      <c r="K66" s="25"/>
      <c r="L66" s="25"/>
      <c r="M66" s="25"/>
      <c r="N66" s="25">
        <v>5500</v>
      </c>
      <c r="O66" s="25"/>
      <c r="P66" s="25"/>
      <c r="Q66" s="25"/>
      <c r="R66" s="25"/>
      <c r="S66" s="25"/>
      <c r="T66" s="30">
        <f t="shared" si="0"/>
        <v>5500</v>
      </c>
      <c r="U66" s="17"/>
    </row>
    <row r="67" spans="1:21" ht="12" customHeight="1" x14ac:dyDescent="0.3">
      <c r="A67" s="9"/>
      <c r="B67" s="9"/>
      <c r="C67" s="9"/>
      <c r="D67" s="14"/>
      <c r="E67" s="14"/>
      <c r="F67" s="14"/>
      <c r="G67" s="14" t="s">
        <v>70</v>
      </c>
      <c r="H67" s="14"/>
      <c r="I67" s="15">
        <f>SUM(I65:I66)</f>
        <v>0</v>
      </c>
      <c r="J67" s="15">
        <f t="shared" ref="J67:S67" si="9">SUM(J65:J66)</f>
        <v>0</v>
      </c>
      <c r="K67" s="15">
        <f t="shared" si="9"/>
        <v>0</v>
      </c>
      <c r="L67" s="15">
        <f t="shared" si="9"/>
        <v>0</v>
      </c>
      <c r="M67" s="15">
        <f t="shared" si="9"/>
        <v>0</v>
      </c>
      <c r="N67" s="15">
        <f t="shared" si="9"/>
        <v>13500</v>
      </c>
      <c r="O67" s="15">
        <f t="shared" si="9"/>
        <v>0</v>
      </c>
      <c r="P67" s="15">
        <f t="shared" si="9"/>
        <v>0</v>
      </c>
      <c r="Q67" s="15">
        <f t="shared" si="9"/>
        <v>0</v>
      </c>
      <c r="R67" s="15">
        <f t="shared" si="9"/>
        <v>0</v>
      </c>
      <c r="S67" s="15">
        <f t="shared" si="9"/>
        <v>0</v>
      </c>
      <c r="T67" s="18">
        <f t="shared" si="0"/>
        <v>13500</v>
      </c>
      <c r="U67" s="17"/>
    </row>
    <row r="68" spans="1:21" ht="12" customHeight="1" x14ac:dyDescent="0.3">
      <c r="A68" s="9"/>
      <c r="B68" s="9"/>
      <c r="C68" s="9"/>
      <c r="D68" s="14"/>
      <c r="E68" s="14"/>
      <c r="F68" s="14"/>
      <c r="G68" s="14" t="s">
        <v>71</v>
      </c>
      <c r="H68" s="14"/>
      <c r="I68" s="15"/>
      <c r="J68" s="15"/>
      <c r="K68" s="15"/>
      <c r="L68" s="15"/>
      <c r="M68" s="15">
        <v>15500</v>
      </c>
      <c r="N68" s="15">
        <v>156250</v>
      </c>
      <c r="O68" s="15"/>
      <c r="P68" s="15"/>
      <c r="Q68" s="15"/>
      <c r="R68" s="15"/>
      <c r="S68" s="15"/>
      <c r="T68" s="18">
        <f t="shared" si="0"/>
        <v>171750</v>
      </c>
      <c r="U68" s="17"/>
    </row>
    <row r="69" spans="1:21" ht="12" customHeight="1" x14ac:dyDescent="0.3">
      <c r="A69" s="9"/>
      <c r="B69" s="9"/>
      <c r="C69" s="9"/>
      <c r="D69" s="14"/>
      <c r="E69" s="14"/>
      <c r="F69" s="14"/>
      <c r="G69" s="14" t="s">
        <v>72</v>
      </c>
      <c r="H69" s="14"/>
      <c r="I69" s="15"/>
      <c r="J69" s="15"/>
      <c r="K69" s="15">
        <v>350</v>
      </c>
      <c r="L69" s="15">
        <v>3400</v>
      </c>
      <c r="M69" s="15"/>
      <c r="N69" s="11">
        <v>3200</v>
      </c>
      <c r="O69" s="15">
        <v>500</v>
      </c>
      <c r="P69" s="15">
        <v>500</v>
      </c>
      <c r="Q69" s="15">
        <v>300</v>
      </c>
      <c r="R69" s="28"/>
      <c r="S69" s="15"/>
      <c r="T69" s="18">
        <f t="shared" si="0"/>
        <v>8250</v>
      </c>
      <c r="U69" s="17"/>
    </row>
    <row r="70" spans="1:21" ht="12" customHeight="1" outlineLevel="1" x14ac:dyDescent="0.3">
      <c r="A70" s="9"/>
      <c r="B70" s="9"/>
      <c r="C70" s="9"/>
      <c r="D70" s="14"/>
      <c r="E70" s="14"/>
      <c r="F70" s="14"/>
      <c r="G70" s="14" t="s">
        <v>73</v>
      </c>
      <c r="H70" s="14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8">
        <f t="shared" si="0"/>
        <v>0</v>
      </c>
      <c r="U70" s="17"/>
    </row>
    <row r="71" spans="1:21" ht="12" customHeight="1" outlineLevel="1" x14ac:dyDescent="0.3">
      <c r="A71" s="9"/>
      <c r="B71" s="9"/>
      <c r="C71" s="9"/>
      <c r="D71" s="14"/>
      <c r="E71" s="14"/>
      <c r="F71" s="14"/>
      <c r="G71" s="14"/>
      <c r="H71" s="14" t="s">
        <v>105</v>
      </c>
      <c r="I71" s="15"/>
      <c r="J71" s="15"/>
      <c r="K71" s="15">
        <v>21000</v>
      </c>
      <c r="L71" s="15"/>
      <c r="M71" s="15"/>
      <c r="N71" s="15"/>
      <c r="O71" s="15"/>
      <c r="P71" s="15"/>
      <c r="Q71" s="15"/>
      <c r="R71" s="15"/>
      <c r="S71" s="15"/>
      <c r="T71" s="18">
        <f t="shared" si="0"/>
        <v>21000</v>
      </c>
      <c r="U71" s="17"/>
    </row>
    <row r="72" spans="1:21" ht="12" customHeight="1" outlineLevel="1" x14ac:dyDescent="0.3">
      <c r="A72" s="9"/>
      <c r="B72" s="9"/>
      <c r="C72" s="9"/>
      <c r="D72" s="14"/>
      <c r="E72" s="14"/>
      <c r="F72" s="14"/>
      <c r="G72" s="14"/>
      <c r="H72" s="14" t="s">
        <v>74</v>
      </c>
      <c r="I72" s="15"/>
      <c r="J72" s="15"/>
      <c r="K72" s="15">
        <v>333000</v>
      </c>
      <c r="L72" s="15"/>
      <c r="M72" s="15"/>
      <c r="N72" s="15"/>
      <c r="O72" s="15"/>
      <c r="P72" s="15"/>
      <c r="Q72" s="15"/>
      <c r="R72" s="15"/>
      <c r="S72" s="15"/>
      <c r="T72" s="18">
        <f t="shared" si="0"/>
        <v>333000</v>
      </c>
      <c r="U72" s="17"/>
    </row>
    <row r="73" spans="1:21" ht="12" customHeight="1" outlineLevel="1" x14ac:dyDescent="0.3">
      <c r="A73" s="9"/>
      <c r="B73" s="9"/>
      <c r="C73" s="9"/>
      <c r="D73" s="14"/>
      <c r="E73" s="14"/>
      <c r="F73" s="14"/>
      <c r="G73" s="14"/>
      <c r="H73" s="14" t="s">
        <v>75</v>
      </c>
      <c r="I73" s="15"/>
      <c r="J73" s="15"/>
      <c r="K73" s="15">
        <v>73000</v>
      </c>
      <c r="L73" s="15"/>
      <c r="M73" s="15"/>
      <c r="N73" s="15"/>
      <c r="O73" s="15"/>
      <c r="P73" s="15"/>
      <c r="Q73" s="15"/>
      <c r="R73" s="15"/>
      <c r="S73" s="15"/>
      <c r="T73" s="18">
        <f t="shared" si="0"/>
        <v>73000</v>
      </c>
      <c r="U73" s="17"/>
    </row>
    <row r="74" spans="1:21" ht="12" customHeight="1" outlineLevel="1" x14ac:dyDescent="0.3">
      <c r="A74" s="9"/>
      <c r="B74" s="9"/>
      <c r="C74" s="9"/>
      <c r="D74" s="14"/>
      <c r="E74" s="14"/>
      <c r="F74" s="14"/>
      <c r="G74" s="14"/>
      <c r="H74" s="14" t="s">
        <v>76</v>
      </c>
      <c r="I74" s="15"/>
      <c r="J74" s="15"/>
      <c r="K74" s="15">
        <v>73000</v>
      </c>
      <c r="L74" s="15"/>
      <c r="M74" s="15"/>
      <c r="N74" s="15"/>
      <c r="Q74" s="15"/>
      <c r="R74" s="15"/>
      <c r="S74" s="15"/>
      <c r="T74" s="18">
        <f t="shared" ref="T74:T97" si="10">SUM(I74:S74)</f>
        <v>73000</v>
      </c>
      <c r="U74" s="17"/>
    </row>
    <row r="75" spans="1:21" ht="12" customHeight="1" outlineLevel="1" x14ac:dyDescent="0.3">
      <c r="A75" s="9"/>
      <c r="B75" s="9"/>
      <c r="C75" s="9"/>
      <c r="D75" s="14"/>
      <c r="E75" s="14"/>
      <c r="F75" s="14"/>
      <c r="G75" s="14"/>
      <c r="H75" s="14" t="s">
        <v>77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8">
        <f t="shared" si="10"/>
        <v>0</v>
      </c>
      <c r="U75" s="17"/>
    </row>
    <row r="76" spans="1:21" ht="12" customHeight="1" outlineLevel="1" thickBot="1" x14ac:dyDescent="0.35">
      <c r="A76" s="9"/>
      <c r="B76" s="9"/>
      <c r="C76" s="9"/>
      <c r="D76" s="14"/>
      <c r="E76" s="14"/>
      <c r="F76" s="14"/>
      <c r="G76" s="14"/>
      <c r="H76" s="14" t="s">
        <v>78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30">
        <f t="shared" si="10"/>
        <v>0</v>
      </c>
      <c r="U76" s="17"/>
    </row>
    <row r="77" spans="1:21" ht="12" customHeight="1" x14ac:dyDescent="0.3">
      <c r="A77" s="9"/>
      <c r="B77" s="9"/>
      <c r="C77" s="9"/>
      <c r="D77" s="14"/>
      <c r="E77" s="14"/>
      <c r="F77" s="14"/>
      <c r="G77" s="14" t="s">
        <v>79</v>
      </c>
      <c r="H77" s="14"/>
      <c r="I77" s="15">
        <f t="shared" ref="I77:S77" si="11">SUM(I71:I76)</f>
        <v>0</v>
      </c>
      <c r="J77" s="15">
        <f t="shared" si="11"/>
        <v>0</v>
      </c>
      <c r="K77" s="15">
        <f t="shared" si="11"/>
        <v>500000</v>
      </c>
      <c r="L77" s="15">
        <f t="shared" si="11"/>
        <v>0</v>
      </c>
      <c r="M77" s="15">
        <f t="shared" si="11"/>
        <v>0</v>
      </c>
      <c r="N77" s="15">
        <f>SUM(N71:N76)</f>
        <v>0</v>
      </c>
      <c r="O77" s="15">
        <f t="shared" si="11"/>
        <v>0</v>
      </c>
      <c r="P77" s="15">
        <f t="shared" si="11"/>
        <v>0</v>
      </c>
      <c r="Q77" s="15">
        <f t="shared" si="11"/>
        <v>0</v>
      </c>
      <c r="R77" s="15">
        <f t="shared" si="11"/>
        <v>0</v>
      </c>
      <c r="S77" s="15">
        <f t="shared" si="11"/>
        <v>0</v>
      </c>
      <c r="T77" s="18">
        <f t="shared" si="10"/>
        <v>500000</v>
      </c>
      <c r="U77" s="17"/>
    </row>
    <row r="78" spans="1:21" ht="12" customHeight="1" x14ac:dyDescent="0.3">
      <c r="A78" s="9"/>
      <c r="B78" s="9"/>
      <c r="C78" s="9"/>
      <c r="D78" s="14"/>
      <c r="E78" s="14"/>
      <c r="F78" s="14"/>
      <c r="G78" s="14" t="s">
        <v>80</v>
      </c>
      <c r="H78" s="14"/>
      <c r="I78" s="15"/>
      <c r="J78" s="15"/>
      <c r="K78" s="15"/>
      <c r="L78" s="15"/>
      <c r="M78" s="15">
        <v>400</v>
      </c>
      <c r="N78" s="15">
        <v>9000</v>
      </c>
      <c r="O78" s="15"/>
      <c r="P78" s="15"/>
      <c r="Q78" s="15"/>
      <c r="R78" s="15"/>
      <c r="S78" s="15"/>
      <c r="T78" s="18">
        <f t="shared" si="10"/>
        <v>9400</v>
      </c>
      <c r="U78" s="17"/>
    </row>
    <row r="79" spans="1:21" ht="12" customHeight="1" x14ac:dyDescent="0.3">
      <c r="A79" s="9"/>
      <c r="B79" s="9"/>
      <c r="C79" s="9"/>
      <c r="D79" s="14"/>
      <c r="E79" s="14"/>
      <c r="F79" s="14"/>
      <c r="G79" s="14" t="s">
        <v>81</v>
      </c>
      <c r="H79" s="14"/>
      <c r="I79" s="15"/>
      <c r="J79" s="15"/>
      <c r="K79" s="15">
        <v>1350</v>
      </c>
      <c r="L79" s="15"/>
      <c r="M79" s="15">
        <v>10000</v>
      </c>
      <c r="N79" s="15">
        <v>90000</v>
      </c>
      <c r="O79" s="15">
        <v>3100</v>
      </c>
      <c r="P79" s="15">
        <v>4000</v>
      </c>
      <c r="Q79" s="15">
        <v>7900</v>
      </c>
      <c r="R79" s="28">
        <v>3500</v>
      </c>
      <c r="S79" s="15"/>
      <c r="T79" s="18">
        <f t="shared" si="10"/>
        <v>119850</v>
      </c>
      <c r="U79" s="17"/>
    </row>
    <row r="80" spans="1:21" ht="12" customHeight="1" x14ac:dyDescent="0.3">
      <c r="A80" s="9"/>
      <c r="B80" s="9"/>
      <c r="C80" s="9"/>
      <c r="D80" s="14"/>
      <c r="E80" s="14"/>
      <c r="F80" s="14"/>
      <c r="G80" s="14" t="s">
        <v>82</v>
      </c>
      <c r="H80" s="14"/>
      <c r="I80" s="15"/>
      <c r="J80" s="15"/>
      <c r="K80" s="15"/>
      <c r="L80" s="15"/>
      <c r="M80" s="15">
        <v>10000</v>
      </c>
      <c r="N80" s="15">
        <v>90000</v>
      </c>
      <c r="O80" s="15"/>
      <c r="P80" s="15"/>
      <c r="Q80" s="15"/>
      <c r="R80" s="15">
        <v>65000</v>
      </c>
      <c r="S80" s="15"/>
      <c r="T80" s="18">
        <f t="shared" si="10"/>
        <v>165000</v>
      </c>
      <c r="U80" s="17"/>
    </row>
    <row r="81" spans="1:21" ht="12" customHeight="1" x14ac:dyDescent="0.3">
      <c r="A81" s="9"/>
      <c r="B81" s="9"/>
      <c r="C81" s="9"/>
      <c r="D81" s="14"/>
      <c r="E81" s="14"/>
      <c r="F81" s="14"/>
      <c r="G81" s="14" t="s">
        <v>83</v>
      </c>
      <c r="H81" s="14"/>
      <c r="I81" s="15"/>
      <c r="J81" s="15"/>
      <c r="K81" s="15"/>
      <c r="L81" s="15"/>
      <c r="M81" s="15"/>
      <c r="N81" s="15"/>
      <c r="O81" s="15"/>
      <c r="P81" s="15"/>
      <c r="Q81" s="15">
        <v>700</v>
      </c>
      <c r="R81" s="15"/>
      <c r="S81" s="15"/>
      <c r="T81" s="18">
        <f t="shared" si="10"/>
        <v>700</v>
      </c>
      <c r="U81" s="17"/>
    </row>
    <row r="82" spans="1:21" ht="12" customHeight="1" x14ac:dyDescent="0.3">
      <c r="A82" s="9"/>
      <c r="B82" s="9"/>
      <c r="C82" s="9"/>
      <c r="D82" s="14"/>
      <c r="E82" s="14"/>
      <c r="F82" s="14"/>
      <c r="G82" s="14" t="s">
        <v>84</v>
      </c>
      <c r="H82" s="14"/>
      <c r="I82" s="15"/>
      <c r="J82" s="15"/>
      <c r="K82" s="15"/>
      <c r="L82" s="15"/>
      <c r="M82" s="15"/>
      <c r="N82" s="15">
        <v>3500</v>
      </c>
      <c r="O82" s="15"/>
      <c r="P82" s="15"/>
      <c r="Q82" s="15"/>
      <c r="R82" s="15"/>
      <c r="S82" s="15"/>
      <c r="T82" s="18">
        <f t="shared" si="10"/>
        <v>3500</v>
      </c>
      <c r="U82" s="17"/>
    </row>
    <row r="83" spans="1:21" ht="12" customHeight="1" x14ac:dyDescent="0.3">
      <c r="A83" s="9"/>
      <c r="B83" s="9"/>
      <c r="C83" s="9"/>
      <c r="D83" s="14"/>
      <c r="E83" s="14"/>
      <c r="F83" s="14"/>
      <c r="G83" s="14" t="s">
        <v>85</v>
      </c>
      <c r="H83" s="14"/>
      <c r="I83" s="15"/>
      <c r="J83" s="15"/>
      <c r="K83" s="15"/>
      <c r="L83" s="15">
        <v>1000</v>
      </c>
      <c r="M83" s="15"/>
      <c r="N83" s="15"/>
      <c r="O83" s="28"/>
      <c r="P83" s="15"/>
      <c r="Q83" s="15"/>
      <c r="R83" s="15">
        <v>5349</v>
      </c>
      <c r="S83" s="28"/>
      <c r="T83" s="18">
        <f t="shared" si="10"/>
        <v>6349</v>
      </c>
      <c r="U83" s="17"/>
    </row>
    <row r="84" spans="1:21" ht="12" customHeight="1" outlineLevel="1" x14ac:dyDescent="0.3">
      <c r="A84" s="9"/>
      <c r="B84" s="9"/>
      <c r="C84" s="9"/>
      <c r="D84" s="14"/>
      <c r="E84" s="14"/>
      <c r="F84" s="14"/>
      <c r="G84" s="14" t="s">
        <v>86</v>
      </c>
      <c r="H84" s="14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43"/>
      <c r="T84" s="18">
        <f t="shared" si="10"/>
        <v>0</v>
      </c>
      <c r="U84" s="17"/>
    </row>
    <row r="85" spans="1:21" ht="12" customHeight="1" outlineLevel="1" x14ac:dyDescent="0.3">
      <c r="A85" s="9"/>
      <c r="B85" s="9"/>
      <c r="C85" s="9"/>
      <c r="D85" s="14"/>
      <c r="E85" s="14"/>
      <c r="F85" s="14"/>
      <c r="G85" s="14"/>
      <c r="H85" s="14" t="s">
        <v>87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8">
        <f t="shared" si="10"/>
        <v>0</v>
      </c>
      <c r="U85" s="17"/>
    </row>
    <row r="86" spans="1:21" ht="12" customHeight="1" outlineLevel="1" x14ac:dyDescent="0.3">
      <c r="A86" s="9"/>
      <c r="B86" s="9"/>
      <c r="C86" s="9"/>
      <c r="D86" s="14"/>
      <c r="E86" s="14"/>
      <c r="F86" s="14"/>
      <c r="G86" s="14"/>
      <c r="H86" s="14" t="s">
        <v>88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8">
        <f t="shared" si="10"/>
        <v>0</v>
      </c>
      <c r="U86" s="17"/>
    </row>
    <row r="87" spans="1:21" ht="12" customHeight="1" outlineLevel="1" thickBot="1" x14ac:dyDescent="0.35">
      <c r="A87" s="9"/>
      <c r="B87" s="9"/>
      <c r="C87" s="9"/>
      <c r="D87" s="14"/>
      <c r="E87" s="14"/>
      <c r="F87" s="14"/>
      <c r="G87" s="14"/>
      <c r="H87" s="14" t="s">
        <v>89</v>
      </c>
      <c r="I87" s="25">
        <v>160</v>
      </c>
      <c r="J87" s="25">
        <v>32</v>
      </c>
      <c r="K87" s="25"/>
      <c r="L87" s="25">
        <v>3224</v>
      </c>
      <c r="M87" s="25">
        <f>M92*0.08</f>
        <v>200</v>
      </c>
      <c r="N87" s="25">
        <v>6836</v>
      </c>
      <c r="O87" s="25"/>
      <c r="P87" s="25"/>
      <c r="Q87" s="25">
        <v>428</v>
      </c>
      <c r="R87" s="25">
        <v>300</v>
      </c>
      <c r="S87" s="25">
        <v>80</v>
      </c>
      <c r="T87" s="30">
        <f t="shared" si="10"/>
        <v>11260</v>
      </c>
      <c r="U87" s="17"/>
    </row>
    <row r="88" spans="1:21" ht="12" customHeight="1" x14ac:dyDescent="0.3">
      <c r="A88" s="9"/>
      <c r="B88" s="9"/>
      <c r="C88" s="9"/>
      <c r="D88" s="14"/>
      <c r="E88" s="14"/>
      <c r="F88" s="14"/>
      <c r="G88" s="14" t="s">
        <v>90</v>
      </c>
      <c r="H88" s="14"/>
      <c r="I88" s="15">
        <f t="shared" ref="I88:S88" si="12">SUM(I85:I87)</f>
        <v>160</v>
      </c>
      <c r="J88" s="15">
        <f t="shared" si="12"/>
        <v>32</v>
      </c>
      <c r="K88" s="15">
        <f t="shared" si="12"/>
        <v>0</v>
      </c>
      <c r="L88" s="15">
        <f t="shared" si="12"/>
        <v>3224</v>
      </c>
      <c r="M88" s="15">
        <f t="shared" si="12"/>
        <v>200</v>
      </c>
      <c r="N88" s="15">
        <f t="shared" si="12"/>
        <v>6836</v>
      </c>
      <c r="O88" s="15">
        <f t="shared" si="12"/>
        <v>0</v>
      </c>
      <c r="P88" s="15">
        <f t="shared" si="12"/>
        <v>0</v>
      </c>
      <c r="Q88" s="15">
        <f t="shared" si="12"/>
        <v>428</v>
      </c>
      <c r="R88" s="15">
        <f t="shared" si="12"/>
        <v>300</v>
      </c>
      <c r="S88" s="15">
        <f t="shared" si="12"/>
        <v>80</v>
      </c>
      <c r="T88" s="18">
        <f t="shared" si="10"/>
        <v>11260</v>
      </c>
      <c r="U88" s="17"/>
    </row>
    <row r="89" spans="1:21" ht="12" customHeight="1" x14ac:dyDescent="0.3">
      <c r="A89" s="9"/>
      <c r="B89" s="9"/>
      <c r="C89" s="9"/>
      <c r="D89" s="14"/>
      <c r="E89" s="14"/>
      <c r="F89" s="14"/>
      <c r="G89" s="14" t="s">
        <v>91</v>
      </c>
      <c r="H89" s="14"/>
      <c r="I89" s="15"/>
      <c r="J89" s="15"/>
      <c r="K89" s="15"/>
      <c r="L89" s="15"/>
      <c r="M89" s="15"/>
      <c r="N89" s="15">
        <v>22030</v>
      </c>
      <c r="O89" s="15"/>
      <c r="P89" s="15"/>
      <c r="Q89" s="15"/>
      <c r="R89" s="15">
        <v>15000</v>
      </c>
      <c r="S89" s="15"/>
      <c r="T89" s="18">
        <f t="shared" si="10"/>
        <v>37030</v>
      </c>
      <c r="U89" s="17"/>
    </row>
    <row r="90" spans="1:21" ht="12" customHeight="1" x14ac:dyDescent="0.3">
      <c r="A90" s="9"/>
      <c r="B90" s="9"/>
      <c r="C90" s="9"/>
      <c r="D90" s="14"/>
      <c r="E90" s="14"/>
      <c r="F90" s="14"/>
      <c r="G90" s="14" t="s">
        <v>92</v>
      </c>
      <c r="H90" s="14"/>
      <c r="I90" s="15"/>
      <c r="J90" s="15"/>
      <c r="K90" s="15"/>
      <c r="L90" s="15">
        <v>200</v>
      </c>
      <c r="M90" s="15"/>
      <c r="N90" s="15"/>
      <c r="O90" s="15"/>
      <c r="P90" s="15"/>
      <c r="Q90" s="15">
        <v>2200</v>
      </c>
      <c r="R90" s="15"/>
      <c r="S90" s="15"/>
      <c r="T90" s="18">
        <f t="shared" si="10"/>
        <v>2400</v>
      </c>
      <c r="U90" s="17"/>
    </row>
    <row r="91" spans="1:21" ht="12" customHeight="1" x14ac:dyDescent="0.3">
      <c r="A91" s="9"/>
      <c r="B91" s="9"/>
      <c r="C91" s="9"/>
      <c r="D91" s="14"/>
      <c r="E91" s="14"/>
      <c r="F91" s="14"/>
      <c r="G91" s="14" t="s">
        <v>93</v>
      </c>
      <c r="H91" s="14"/>
      <c r="I91" s="15"/>
      <c r="J91" s="15"/>
      <c r="K91" s="15"/>
      <c r="L91" s="15">
        <v>1000</v>
      </c>
      <c r="M91" s="15">
        <v>400</v>
      </c>
      <c r="N91" s="15">
        <v>15500</v>
      </c>
      <c r="O91" s="15">
        <v>500</v>
      </c>
      <c r="P91" s="15">
        <v>1000</v>
      </c>
      <c r="Q91" s="15">
        <v>4500</v>
      </c>
      <c r="R91" s="28"/>
      <c r="S91" s="15"/>
      <c r="T91" s="18">
        <f t="shared" si="10"/>
        <v>22900</v>
      </c>
      <c r="U91" s="17"/>
    </row>
    <row r="92" spans="1:21" ht="12" customHeight="1" x14ac:dyDescent="0.3">
      <c r="A92" s="9"/>
      <c r="B92" s="9"/>
      <c r="C92" s="9"/>
      <c r="D92" s="14"/>
      <c r="E92" s="14"/>
      <c r="F92" s="14"/>
      <c r="G92" s="14" t="s">
        <v>94</v>
      </c>
      <c r="H92" s="14"/>
      <c r="I92" s="15">
        <v>2500</v>
      </c>
      <c r="J92" s="15">
        <v>400</v>
      </c>
      <c r="K92" s="15"/>
      <c r="L92" s="15">
        <v>42000</v>
      </c>
      <c r="M92" s="15">
        <v>2500</v>
      </c>
      <c r="N92" s="15">
        <v>86500</v>
      </c>
      <c r="O92" s="15"/>
      <c r="P92" s="15"/>
      <c r="Q92" s="15">
        <v>5350</v>
      </c>
      <c r="R92" s="15">
        <v>3415</v>
      </c>
      <c r="S92" s="15">
        <v>1000</v>
      </c>
      <c r="T92" s="18">
        <f t="shared" si="10"/>
        <v>143665</v>
      </c>
      <c r="U92" s="17"/>
    </row>
    <row r="93" spans="1:21" ht="12" customHeight="1" x14ac:dyDescent="0.3">
      <c r="A93" s="9"/>
      <c r="B93" s="9"/>
      <c r="C93" s="9"/>
      <c r="D93" s="14"/>
      <c r="E93" s="14"/>
      <c r="F93" s="14"/>
      <c r="G93" s="14" t="s">
        <v>95</v>
      </c>
      <c r="H93" s="14"/>
      <c r="I93" s="15">
        <v>1250</v>
      </c>
      <c r="J93" s="15"/>
      <c r="K93" s="15"/>
      <c r="L93" s="15"/>
      <c r="M93" s="15">
        <v>0</v>
      </c>
      <c r="N93" s="15">
        <v>55000</v>
      </c>
      <c r="O93" s="15"/>
      <c r="P93" s="15"/>
      <c r="Q93" s="15"/>
      <c r="R93" s="15"/>
      <c r="S93" s="15"/>
      <c r="T93" s="18">
        <f t="shared" si="10"/>
        <v>56250</v>
      </c>
      <c r="U93" s="17"/>
    </row>
    <row r="94" spans="1:21" ht="12" customHeight="1" x14ac:dyDescent="0.3">
      <c r="A94" s="9"/>
      <c r="B94" s="9"/>
      <c r="C94" s="9"/>
      <c r="D94" s="14"/>
      <c r="E94" s="14"/>
      <c r="F94" s="14"/>
      <c r="G94" s="14" t="s">
        <v>96</v>
      </c>
      <c r="H94" s="14"/>
      <c r="I94" s="15">
        <v>1200</v>
      </c>
      <c r="J94" s="15"/>
      <c r="K94" s="15">
        <v>6237</v>
      </c>
      <c r="L94" s="15">
        <v>3000</v>
      </c>
      <c r="M94" s="15">
        <v>200</v>
      </c>
      <c r="N94" s="15">
        <v>5500</v>
      </c>
      <c r="O94" s="15">
        <v>1000</v>
      </c>
      <c r="P94" s="15">
        <v>400</v>
      </c>
      <c r="Q94" s="15">
        <v>1500</v>
      </c>
      <c r="R94" s="15">
        <v>947</v>
      </c>
      <c r="S94" s="28"/>
      <c r="T94" s="18">
        <f t="shared" si="10"/>
        <v>19984</v>
      </c>
      <c r="U94" s="17"/>
    </row>
    <row r="95" spans="1:21" ht="12" customHeight="1" thickBot="1" x14ac:dyDescent="0.35">
      <c r="A95" s="9"/>
      <c r="B95" s="9"/>
      <c r="C95" s="9"/>
      <c r="D95" s="14"/>
      <c r="E95" s="14"/>
      <c r="F95" s="14"/>
      <c r="G95" s="14" t="s">
        <v>97</v>
      </c>
      <c r="H95" s="14"/>
      <c r="I95" s="15"/>
      <c r="J95" s="15"/>
      <c r="K95" s="15"/>
      <c r="L95" s="15">
        <v>5000</v>
      </c>
      <c r="M95" s="15"/>
      <c r="N95" s="15"/>
      <c r="O95" s="15"/>
      <c r="P95" s="15"/>
      <c r="Q95" s="15"/>
      <c r="R95" s="15"/>
      <c r="S95" s="15"/>
      <c r="T95" s="18">
        <f t="shared" si="10"/>
        <v>5000</v>
      </c>
      <c r="U95" s="17"/>
    </row>
    <row r="96" spans="1:21" ht="12" customHeight="1" thickBot="1" x14ac:dyDescent="0.35">
      <c r="A96" s="9"/>
      <c r="B96" s="9"/>
      <c r="C96" s="9"/>
      <c r="D96" s="14"/>
      <c r="E96" s="14"/>
      <c r="F96" s="14" t="s">
        <v>98</v>
      </c>
      <c r="G96" s="14"/>
      <c r="H96" s="14"/>
      <c r="I96" s="31">
        <f t="shared" ref="I96:T96" si="13">SUM(I62:I63,I67:I69,I77:I83,I88:I95)</f>
        <v>5110</v>
      </c>
      <c r="J96" s="31">
        <f t="shared" si="13"/>
        <v>432</v>
      </c>
      <c r="K96" s="31">
        <f t="shared" si="13"/>
        <v>508187</v>
      </c>
      <c r="L96" s="31">
        <f t="shared" si="13"/>
        <v>59824</v>
      </c>
      <c r="M96" s="31">
        <f t="shared" si="13"/>
        <v>39450</v>
      </c>
      <c r="N96" s="31">
        <f t="shared" si="13"/>
        <v>570316</v>
      </c>
      <c r="O96" s="31">
        <f t="shared" si="13"/>
        <v>5350</v>
      </c>
      <c r="P96" s="31">
        <f t="shared" si="13"/>
        <v>7650</v>
      </c>
      <c r="Q96" s="31">
        <f t="shared" si="13"/>
        <v>29378</v>
      </c>
      <c r="R96" s="31">
        <f t="shared" si="13"/>
        <v>130334</v>
      </c>
      <c r="S96" s="31">
        <f t="shared" si="13"/>
        <v>1080</v>
      </c>
      <c r="T96" s="31">
        <f t="shared" si="13"/>
        <v>1357111</v>
      </c>
      <c r="U96" s="17"/>
    </row>
    <row r="97" spans="1:23" s="35" customFormat="1" ht="12" customHeight="1" x14ac:dyDescent="0.3">
      <c r="A97" s="9"/>
      <c r="B97" s="9"/>
      <c r="C97" s="9"/>
      <c r="D97" s="14"/>
      <c r="E97" s="14" t="s">
        <v>99</v>
      </c>
      <c r="F97" s="14"/>
      <c r="G97" s="14"/>
      <c r="H97" s="14"/>
      <c r="I97" s="28">
        <f t="shared" ref="I97:S97" si="14">SUM(I60,I96)</f>
        <v>72296.015246667899</v>
      </c>
      <c r="J97" s="28">
        <f t="shared" si="14"/>
        <v>86475.60547381152</v>
      </c>
      <c r="K97" s="28">
        <f t="shared" si="14"/>
        <v>644004.83030026499</v>
      </c>
      <c r="L97" s="28">
        <f t="shared" si="14"/>
        <v>451978.57785886677</v>
      </c>
      <c r="M97" s="28">
        <f t="shared" si="14"/>
        <v>62204.789237604375</v>
      </c>
      <c r="N97" s="28">
        <f t="shared" si="14"/>
        <v>784863.46776860603</v>
      </c>
      <c r="O97" s="28">
        <f t="shared" si="14"/>
        <v>193510.52837085343</v>
      </c>
      <c r="P97" s="28">
        <f t="shared" si="14"/>
        <v>266361.70259901014</v>
      </c>
      <c r="Q97" s="28">
        <f t="shared" si="14"/>
        <v>168199.12180243121</v>
      </c>
      <c r="R97" s="28">
        <f t="shared" si="14"/>
        <v>606840</v>
      </c>
      <c r="S97" s="28">
        <f t="shared" si="14"/>
        <v>228284.36134188357</v>
      </c>
      <c r="T97" s="18">
        <f t="shared" si="10"/>
        <v>3565019</v>
      </c>
      <c r="U97" s="44"/>
      <c r="V97" s="45"/>
    </row>
    <row r="98" spans="1:23" ht="12" customHeight="1" x14ac:dyDescent="0.3">
      <c r="A98" s="9"/>
      <c r="B98" s="9"/>
      <c r="C98" s="9"/>
      <c r="D98" s="9"/>
      <c r="E98" s="9"/>
      <c r="F98" s="9"/>
      <c r="G98" s="9"/>
      <c r="H98" s="9"/>
      <c r="I98" s="11"/>
      <c r="J98" s="11"/>
      <c r="K98" s="11"/>
      <c r="M98" s="11"/>
      <c r="N98" s="11"/>
      <c r="O98" s="11"/>
      <c r="P98" s="11"/>
      <c r="Q98" s="11"/>
      <c r="S98" s="11"/>
      <c r="T98" s="46"/>
    </row>
    <row r="99" spans="1:23" s="35" customFormat="1" ht="12" customHeight="1" thickBot="1" x14ac:dyDescent="0.35">
      <c r="A99" s="9" t="s">
        <v>100</v>
      </c>
      <c r="B99" s="9"/>
      <c r="C99" s="9"/>
      <c r="D99" s="9"/>
      <c r="E99" s="9"/>
      <c r="F99" s="9"/>
      <c r="G99" s="9"/>
      <c r="H99" s="9"/>
      <c r="I99" s="47">
        <f t="shared" ref="I99:T99" si="15">SUM(I41,-I97)</f>
        <v>1187.1199999999953</v>
      </c>
      <c r="J99" s="47">
        <f t="shared" si="15"/>
        <v>0</v>
      </c>
      <c r="K99" s="47">
        <f t="shared" si="15"/>
        <v>0</v>
      </c>
      <c r="L99" s="47">
        <f t="shared" si="15"/>
        <v>-538.43999999994412</v>
      </c>
      <c r="M99" s="47">
        <f t="shared" si="15"/>
        <v>0</v>
      </c>
      <c r="N99" s="47">
        <f t="shared" si="15"/>
        <v>0</v>
      </c>
      <c r="O99" s="47">
        <f t="shared" si="15"/>
        <v>160</v>
      </c>
      <c r="P99" s="47">
        <f t="shared" si="15"/>
        <v>0</v>
      </c>
      <c r="Q99" s="47">
        <f t="shared" si="15"/>
        <v>-333.83999999999651</v>
      </c>
      <c r="R99" s="47">
        <f t="shared" si="15"/>
        <v>0</v>
      </c>
      <c r="S99" s="47">
        <f>SUM(S41,-S97)</f>
        <v>-474.83999999999651</v>
      </c>
      <c r="T99" s="62">
        <f t="shared" si="15"/>
        <v>0</v>
      </c>
    </row>
    <row r="100" spans="1:23" ht="7.5" customHeight="1" thickTop="1" x14ac:dyDescent="0.3">
      <c r="I100" s="11"/>
      <c r="J100" s="11"/>
      <c r="K100" s="11"/>
      <c r="M100" s="11"/>
      <c r="N100" s="11"/>
      <c r="O100" s="11"/>
      <c r="P100" s="11"/>
      <c r="Q100" s="11"/>
      <c r="S100" s="11"/>
    </row>
    <row r="101" spans="1:23" ht="34" customHeight="1" x14ac:dyDescent="0.3">
      <c r="I101" s="11"/>
      <c r="J101" s="11"/>
      <c r="K101" s="11"/>
      <c r="M101" s="11"/>
      <c r="N101" s="11"/>
      <c r="O101" s="11"/>
      <c r="P101" s="11"/>
      <c r="Q101" s="11"/>
      <c r="S101" s="50" t="s">
        <v>101</v>
      </c>
      <c r="T101" s="60">
        <v>1007788.5</v>
      </c>
      <c r="U101" s="51"/>
      <c r="V101" s="51"/>
      <c r="W101" s="51"/>
    </row>
    <row r="102" spans="1:23" ht="7.5" customHeight="1" x14ac:dyDescent="0.3">
      <c r="I102" s="11"/>
      <c r="J102" s="11"/>
      <c r="K102" s="11"/>
      <c r="M102" s="11"/>
      <c r="N102" s="11"/>
      <c r="O102" s="11"/>
      <c r="P102" s="11"/>
      <c r="Q102" s="11"/>
      <c r="S102" s="50"/>
      <c r="U102" s="51"/>
      <c r="V102" s="51"/>
      <c r="W102" s="51"/>
    </row>
    <row r="103" spans="1:23" x14ac:dyDescent="0.3">
      <c r="I103" s="11"/>
      <c r="J103" s="11"/>
      <c r="K103" s="11"/>
      <c r="M103" s="11"/>
      <c r="N103" s="11"/>
      <c r="O103" s="11"/>
      <c r="P103" s="11"/>
      <c r="Q103" s="11"/>
      <c r="S103" s="50" t="s">
        <v>102</v>
      </c>
      <c r="T103" s="49">
        <f>SUM(T99,T101)-T18</f>
        <v>947411.5</v>
      </c>
    </row>
    <row r="104" spans="1:23" x14ac:dyDescent="0.3">
      <c r="I104" s="11"/>
      <c r="J104" s="11"/>
      <c r="K104" s="11"/>
      <c r="M104" s="11"/>
      <c r="N104" s="11"/>
      <c r="O104" s="11"/>
      <c r="P104" s="11"/>
      <c r="Q104" s="11"/>
      <c r="S104" s="11"/>
    </row>
    <row r="105" spans="1:23" x14ac:dyDescent="0.3">
      <c r="I105" s="11"/>
      <c r="J105" s="11"/>
      <c r="K105" s="11"/>
      <c r="O105" s="11"/>
      <c r="P105" s="11"/>
      <c r="Q105" s="11"/>
      <c r="S105" s="11"/>
    </row>
    <row r="106" spans="1:23" x14ac:dyDescent="0.3">
      <c r="I106" s="11"/>
      <c r="J106" s="11"/>
      <c r="K106" s="11"/>
    </row>
    <row r="107" spans="1:23" x14ac:dyDescent="0.3">
      <c r="I107" s="11"/>
      <c r="J107" s="11"/>
      <c r="K107" s="11"/>
    </row>
  </sheetData>
  <pageMargins left="0.25" right="0.25" top="0.5" bottom="0.5" header="0.3" footer="0.3"/>
  <pageSetup scale="77" orientation="landscape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BUDGET</vt:lpstr>
      <vt:lpstr>'FY26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Baca, Felicia</dc:creator>
  <cp:lastModifiedBy>Baca, Felicia</cp:lastModifiedBy>
  <dcterms:created xsi:type="dcterms:W3CDTF">2024-06-21T22:20:29Z</dcterms:created>
  <dcterms:modified xsi:type="dcterms:W3CDTF">2025-06-13T17:30:55Z</dcterms:modified>
</cp:coreProperties>
</file>