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G:\07. SCSB\01. Board Meetings\2025\5-May\"/>
    </mc:Choice>
  </mc:AlternateContent>
  <xr:revisionPtr revIDLastSave="0" documentId="8_{542E4652-A0D4-4599-A35C-135D25D3D42B}" xr6:coauthVersionLast="47" xr6:coauthVersionMax="47" xr10:uidLastSave="{00000000-0000-0000-0000-000000000000}"/>
  <bookViews>
    <workbookView xWindow="-108" yWindow="-108" windowWidth="23256" windowHeight="12456" xr2:uid="{E4133D65-3C8D-4820-95BA-208857765628}"/>
  </bookViews>
  <sheets>
    <sheet name="FY26 Budget" sheetId="1" r:id="rId1"/>
    <sheet name="Fin C Recommendation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38" i="1" l="1"/>
  <c r="I38" i="1"/>
  <c r="H38" i="1"/>
  <c r="G38" i="1"/>
  <c r="F38" i="1"/>
  <c r="E38" i="1"/>
  <c r="D38" i="1"/>
  <c r="J38" i="1" s="1"/>
  <c r="L37" i="1"/>
  <c r="I37" i="1"/>
  <c r="H37" i="1"/>
  <c r="G37" i="1"/>
  <c r="F37" i="1"/>
  <c r="E37" i="1"/>
  <c r="D37" i="1"/>
  <c r="J37" i="1" s="1"/>
  <c r="L36" i="1"/>
  <c r="I36" i="1"/>
  <c r="H36" i="1"/>
  <c r="G36" i="1"/>
  <c r="F36" i="1"/>
  <c r="E36" i="1"/>
  <c r="D36" i="1"/>
  <c r="J36" i="1" s="1"/>
  <c r="I34" i="1"/>
  <c r="I39" i="1" s="1"/>
  <c r="H34" i="1"/>
  <c r="H39" i="1" s="1"/>
  <c r="L29" i="1"/>
  <c r="I29" i="1"/>
  <c r="H29" i="1"/>
  <c r="G29" i="1"/>
  <c r="F29" i="1"/>
  <c r="E29" i="1"/>
  <c r="D29" i="1"/>
  <c r="J28" i="1"/>
  <c r="J27" i="1"/>
  <c r="J26" i="1"/>
  <c r="M25" i="1"/>
  <c r="J25" i="1"/>
  <c r="J24" i="1"/>
  <c r="J29" i="1" s="1"/>
  <c r="L19" i="1"/>
  <c r="I19" i="1"/>
  <c r="H19" i="1"/>
  <c r="J18" i="1"/>
  <c r="J17" i="1"/>
  <c r="J16" i="1"/>
  <c r="L14" i="1"/>
  <c r="M14" i="1" s="1"/>
  <c r="G14" i="1"/>
  <c r="G19" i="1" s="1"/>
  <c r="F14" i="1"/>
  <c r="F19" i="1" s="1"/>
  <c r="E14" i="1"/>
  <c r="E19" i="1" s="1"/>
  <c r="D14" i="1"/>
  <c r="J14" i="1" s="1"/>
  <c r="J19" i="1" s="1"/>
  <c r="I9" i="1"/>
  <c r="H9" i="1"/>
  <c r="G9" i="1"/>
  <c r="F9" i="1"/>
  <c r="E9" i="1"/>
  <c r="D9" i="1"/>
  <c r="J8" i="1"/>
  <c r="J7" i="1"/>
  <c r="J6" i="1"/>
  <c r="L4" i="1"/>
  <c r="L9" i="1" s="1"/>
  <c r="J4" i="1"/>
  <c r="J9" i="1" s="1"/>
  <c r="J39" i="1" l="1"/>
  <c r="E34" i="1"/>
  <c r="E39" i="1" s="1"/>
  <c r="D19" i="1"/>
  <c r="M4" i="1"/>
  <c r="D34" i="1"/>
  <c r="D39" i="1" s="1"/>
  <c r="F34" i="1"/>
  <c r="F39" i="1" s="1"/>
  <c r="G34" i="1"/>
  <c r="G39" i="1" s="1"/>
  <c r="L34" i="1"/>
  <c r="L39" i="1" l="1"/>
  <c r="M34" i="1"/>
</calcChain>
</file>

<file path=xl/sharedStrings.xml><?xml version="1.0" encoding="utf-8"?>
<sst xmlns="http://schemas.openxmlformats.org/spreadsheetml/2006/main" count="96" uniqueCount="42">
  <si>
    <t>FY 2026 Draft Budget (From USBE)</t>
  </si>
  <si>
    <t>Program Information</t>
  </si>
  <si>
    <t>Budget Amount</t>
  </si>
  <si>
    <t>Program Name</t>
  </si>
  <si>
    <t>Program Number</t>
  </si>
  <si>
    <t>Personnel</t>
  </si>
  <si>
    <t>Travel/In State</t>
  </si>
  <si>
    <t>Travel/Out of State</t>
  </si>
  <si>
    <t>Current Expense</t>
  </si>
  <si>
    <t>Data Processing Current Expense</t>
  </si>
  <si>
    <t>Other Charges/Pass Through</t>
  </si>
  <si>
    <t>Total Expenditure Budget</t>
  </si>
  <si>
    <t>FY 2026 Tax Income Revenue</t>
  </si>
  <si>
    <t xml:space="preserve">Charter School Board </t>
  </si>
  <si>
    <t>26CHBD</t>
  </si>
  <si>
    <t>Fiscal Accountability</t>
  </si>
  <si>
    <t>26CHFA</t>
  </si>
  <si>
    <t>Charter School Board Mentoring &amp; Training</t>
  </si>
  <si>
    <t>26CHMT</t>
  </si>
  <si>
    <t>Regional Seminars</t>
  </si>
  <si>
    <t>26CHRG</t>
  </si>
  <si>
    <t>Start-up Funds</t>
  </si>
  <si>
    <t>26CHSU</t>
  </si>
  <si>
    <t>Total Amount</t>
  </si>
  <si>
    <t>FY 2026 Draft Budget (From USBE with a few Category changes)</t>
  </si>
  <si>
    <t>FY 2025 Budget</t>
  </si>
  <si>
    <t>FY 2025 Tax Income Revenue</t>
  </si>
  <si>
    <t>25CHBD</t>
  </si>
  <si>
    <t>25CHFA</t>
  </si>
  <si>
    <t>Charter School Board Mentoring</t>
  </si>
  <si>
    <t>25CHMT</t>
  </si>
  <si>
    <t>25CHRG</t>
  </si>
  <si>
    <t>25CHSU</t>
  </si>
  <si>
    <t>Change FY 2025 Budget and FY 2026 Draft Budget (From USBE with a few Category changes)</t>
  </si>
  <si>
    <t>Budget Change Amount</t>
  </si>
  <si>
    <t>Difference Tax Income Revenue</t>
  </si>
  <si>
    <t>CHBD</t>
  </si>
  <si>
    <t>CHFA</t>
  </si>
  <si>
    <t>CHMT</t>
  </si>
  <si>
    <t>CHRG</t>
  </si>
  <si>
    <t>CHSU</t>
  </si>
  <si>
    <t>1.	PGA and PGB Program Consolidation: The SCSB Finance Committee, aligning with a recommendation from USBE, recommends consolidating the CHBD and CHFA PGA Programs into a single program—CHBD—consistent with a similar action taken between FY24 and FY25. The Finance Committee also suggested this could be done with the CHMT and CHRG PGB Programs into a single program--CHMT. USBE also likes this idea for FY26.
2.	FY26 Budget Adoption: The Committee recommends adopting the FY26 Budget as submitted by USBE at the program level, with minor adjustments at the category level, and requesting USBE to adopt the revised version as the official SCSB FY26 Budget.
3.	FY25 Expenditures: The Committee recommends that up to $267,800 of the $307,800 one-time Legislative reduction be allocated from CHBD FY25 funds, with any remaining needs covered by carryforward balances. USBE communicated with SCSB staff that all one-time costs will have to come from FY25, but any overages will be reallocated to carry forward so as not to cause any over-budget in FY25.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</si>
</sst>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s>
  <fonts count="7" x14ac:knownFonts="1">
    <font>
      <sz val="11"/>
      <color theme="1"/>
      <name val="Aptos Narrow"/>
      <family val="2"/>
      <scheme val="minor"/>
    </font>
    <font>
      <sz val="11"/>
      <color theme="1"/>
      <name val="Aptos Narrow"/>
      <family val="2"/>
      <scheme val="minor"/>
    </font>
    <font>
      <b/>
      <sz val="11"/>
      <color theme="0"/>
      <name val="Aptos Narrow"/>
      <family val="2"/>
      <scheme val="minor"/>
    </font>
    <font>
      <b/>
      <sz val="11"/>
      <color theme="1"/>
      <name val="Aptos Narrow"/>
      <family val="2"/>
      <scheme val="minor"/>
    </font>
    <font>
      <b/>
      <sz val="20"/>
      <color theme="1"/>
      <name val="Aptos Narrow"/>
      <family val="2"/>
      <scheme val="minor"/>
    </font>
    <font>
      <b/>
      <sz val="14"/>
      <color theme="0"/>
      <name val="Aptos Narrow"/>
      <family val="2"/>
      <scheme val="minor"/>
    </font>
    <font>
      <sz val="18"/>
      <color theme="1"/>
      <name val="Aptos Narrow"/>
      <family val="2"/>
      <scheme val="minor"/>
    </font>
  </fonts>
  <fills count="8">
    <fill>
      <patternFill patternType="none"/>
    </fill>
    <fill>
      <patternFill patternType="gray125"/>
    </fill>
    <fill>
      <patternFill patternType="solid">
        <fgColor theme="2" tint="-0.749992370372631"/>
        <bgColor indexed="64"/>
      </patternFill>
    </fill>
    <fill>
      <patternFill patternType="solid">
        <fgColor rgb="FF065D89"/>
        <bgColor indexed="64"/>
      </patternFill>
    </fill>
    <fill>
      <patternFill patternType="solid">
        <fgColor theme="6" tint="0.39997558519241921"/>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rgb="FF347F7F"/>
        <bgColor indexed="64"/>
      </patternFill>
    </fill>
  </fills>
  <borders count="14">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theme="1"/>
      </left>
      <right/>
      <top style="medium">
        <color indexed="64"/>
      </top>
      <bottom style="medium">
        <color indexed="64"/>
      </bottom>
      <diagonal/>
    </border>
    <border>
      <left/>
      <right/>
      <top style="medium">
        <color indexed="64"/>
      </top>
      <bottom style="medium">
        <color indexed="64"/>
      </bottom>
      <diagonal/>
    </border>
    <border>
      <left style="thin">
        <color theme="1"/>
      </left>
      <right style="thin">
        <color theme="1"/>
      </right>
      <top style="medium">
        <color indexed="64"/>
      </top>
      <bottom style="medium">
        <color indexed="64"/>
      </bottom>
      <diagonal/>
    </border>
    <border>
      <left style="medium">
        <color indexed="64"/>
      </left>
      <right style="medium">
        <color indexed="64"/>
      </right>
      <top/>
      <bottom/>
      <diagonal/>
    </border>
    <border>
      <left style="medium">
        <color indexed="64"/>
      </left>
      <right/>
      <top/>
      <bottom/>
      <diagonal/>
    </border>
    <border>
      <left style="medium">
        <color indexed="64"/>
      </left>
      <right/>
      <top style="thin">
        <color indexed="64"/>
      </top>
      <bottom style="medium">
        <color indexed="64"/>
      </bottom>
      <diagonal/>
    </border>
    <border>
      <left/>
      <right/>
      <top/>
      <bottom style="medium">
        <color indexed="64"/>
      </bottom>
      <diagonal/>
    </border>
    <border>
      <left/>
      <right/>
      <top style="thin">
        <color indexed="64"/>
      </top>
      <bottom style="double">
        <color indexed="64"/>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33">
    <xf numFmtId="0" fontId="0" fillId="0" borderId="0" xfId="0"/>
    <xf numFmtId="0" fontId="4" fillId="0" borderId="0" xfId="0" applyFont="1"/>
    <xf numFmtId="0" fontId="0" fillId="0" borderId="1" xfId="0" applyBorder="1"/>
    <xf numFmtId="0" fontId="0" fillId="4" borderId="0" xfId="0" applyFill="1"/>
    <xf numFmtId="0" fontId="0" fillId="5" borderId="4" xfId="0" applyFill="1" applyBorder="1" applyAlignment="1">
      <alignment vertical="center"/>
    </xf>
    <xf numFmtId="0" fontId="3" fillId="5" borderId="5" xfId="0" applyFont="1" applyFill="1" applyBorder="1" applyAlignment="1">
      <alignment horizontal="center" vertical="center"/>
    </xf>
    <xf numFmtId="0" fontId="3" fillId="5" borderId="6" xfId="0" applyFont="1" applyFill="1" applyBorder="1" applyAlignment="1">
      <alignment horizontal="center" vertical="center" wrapText="1"/>
    </xf>
    <xf numFmtId="0" fontId="3" fillId="5" borderId="7" xfId="0" applyFont="1" applyFill="1" applyBorder="1" applyAlignment="1">
      <alignment horizontal="center" vertical="center"/>
    </xf>
    <xf numFmtId="0" fontId="3" fillId="5" borderId="8" xfId="0" applyFont="1" applyFill="1" applyBorder="1" applyAlignment="1">
      <alignment horizontal="center" vertical="center" wrapText="1"/>
    </xf>
    <xf numFmtId="0" fontId="0" fillId="0" borderId="9" xfId="0" applyBorder="1"/>
    <xf numFmtId="0" fontId="0" fillId="0" borderId="10" xfId="0" applyBorder="1"/>
    <xf numFmtId="164" fontId="0" fillId="0" borderId="0" xfId="2" applyNumberFormat="1" applyFont="1" applyFill="1" applyBorder="1"/>
    <xf numFmtId="164" fontId="0" fillId="6" borderId="0" xfId="2" applyNumberFormat="1" applyFont="1" applyFill="1" applyBorder="1"/>
    <xf numFmtId="164" fontId="0" fillId="6" borderId="0" xfId="0" applyNumberFormat="1" applyFill="1"/>
    <xf numFmtId="0" fontId="5" fillId="7" borderId="4" xfId="0" applyFont="1" applyFill="1" applyBorder="1"/>
    <xf numFmtId="0" fontId="5" fillId="7" borderId="11" xfId="0" applyFont="1" applyFill="1" applyBorder="1"/>
    <xf numFmtId="0" fontId="5" fillId="7" borderId="12" xfId="0" applyFont="1" applyFill="1" applyBorder="1"/>
    <xf numFmtId="164" fontId="5" fillId="7" borderId="12" xfId="0" applyNumberFormat="1" applyFont="1" applyFill="1" applyBorder="1"/>
    <xf numFmtId="164" fontId="5" fillId="4" borderId="12" xfId="0" applyNumberFormat="1" applyFont="1" applyFill="1" applyBorder="1"/>
    <xf numFmtId="164" fontId="0" fillId="0" borderId="0" xfId="0" applyNumberFormat="1"/>
    <xf numFmtId="164" fontId="0" fillId="0" borderId="0" xfId="2" applyNumberFormat="1" applyFont="1" applyBorder="1"/>
    <xf numFmtId="164" fontId="0" fillId="5" borderId="0" xfId="2" applyNumberFormat="1" applyFont="1" applyFill="1" applyBorder="1"/>
    <xf numFmtId="0" fontId="0" fillId="5" borderId="9" xfId="0" applyFill="1" applyBorder="1"/>
    <xf numFmtId="0" fontId="0" fillId="5" borderId="10" xfId="0" applyFill="1" applyBorder="1"/>
    <xf numFmtId="0" fontId="0" fillId="5" borderId="0" xfId="0" applyFill="1"/>
    <xf numFmtId="0" fontId="3" fillId="0" borderId="13" xfId="0" applyFont="1" applyBorder="1"/>
    <xf numFmtId="0" fontId="3" fillId="0" borderId="0" xfId="0" applyFont="1"/>
    <xf numFmtId="43" fontId="0" fillId="0" borderId="0" xfId="1" applyFont="1"/>
    <xf numFmtId="42" fontId="0" fillId="6" borderId="0" xfId="2" applyNumberFormat="1" applyFont="1" applyFill="1"/>
    <xf numFmtId="0" fontId="6" fillId="0" borderId="0" xfId="0" applyFont="1" applyAlignment="1">
      <alignment wrapText="1"/>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3" borderId="3" xfId="0" applyFont="1" applyFill="1" applyBorder="1" applyAlignment="1">
      <alignment horizontal="center"/>
    </xf>
  </cellXfs>
  <cellStyles count="3">
    <cellStyle name="Comma" xfId="1" builtinId="3"/>
    <cellStyle name="Currency"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ABB9B3-A887-4004-9BF2-C07F657FCC34}">
  <dimension ref="A1:M39"/>
  <sheetViews>
    <sheetView tabSelected="1" workbookViewId="0">
      <selection activeCell="B11" sqref="B11"/>
    </sheetView>
  </sheetViews>
  <sheetFormatPr defaultColWidth="10.77734375" defaultRowHeight="14.4" x14ac:dyDescent="0.3"/>
  <cols>
    <col min="1" max="1" width="3.88671875" customWidth="1"/>
    <col min="2" max="2" width="55.6640625" customWidth="1"/>
    <col min="3" max="3" width="14.21875" customWidth="1"/>
    <col min="4" max="4" width="18.21875" customWidth="1"/>
    <col min="5" max="5" width="13" bestFit="1" customWidth="1"/>
    <col min="6" max="6" width="13.5546875" bestFit="1" customWidth="1"/>
    <col min="7" max="8" width="16.88671875" bestFit="1" customWidth="1"/>
    <col min="9" max="10" width="17.77734375" bestFit="1" customWidth="1"/>
    <col min="11" max="11" width="3.44140625" customWidth="1"/>
    <col min="12" max="12" width="17.77734375" bestFit="1" customWidth="1"/>
    <col min="13" max="13" width="13.6640625" customWidth="1"/>
  </cols>
  <sheetData>
    <row r="1" spans="1:13" ht="26.4" thickBot="1" x14ac:dyDescent="0.55000000000000004">
      <c r="B1" s="1" t="s">
        <v>0</v>
      </c>
    </row>
    <row r="2" spans="1:13" ht="15" thickBot="1" x14ac:dyDescent="0.35">
      <c r="A2" s="2"/>
      <c r="B2" s="30" t="s">
        <v>1</v>
      </c>
      <c r="C2" s="31"/>
      <c r="D2" s="32" t="s">
        <v>2</v>
      </c>
      <c r="E2" s="32"/>
      <c r="F2" s="32"/>
      <c r="G2" s="32"/>
      <c r="H2" s="32"/>
      <c r="I2" s="32"/>
      <c r="J2" s="32"/>
      <c r="L2" s="3"/>
    </row>
    <row r="3" spans="1:13" ht="29.4" thickBot="1" x14ac:dyDescent="0.35">
      <c r="A3" s="4"/>
      <c r="B3" s="5" t="s">
        <v>3</v>
      </c>
      <c r="C3" s="6" t="s">
        <v>4</v>
      </c>
      <c r="D3" s="7" t="s">
        <v>5</v>
      </c>
      <c r="E3" s="6" t="s">
        <v>6</v>
      </c>
      <c r="F3" s="6" t="s">
        <v>7</v>
      </c>
      <c r="G3" s="6" t="s">
        <v>8</v>
      </c>
      <c r="H3" s="6" t="s">
        <v>9</v>
      </c>
      <c r="I3" s="6" t="s">
        <v>10</v>
      </c>
      <c r="J3" s="8" t="s">
        <v>11</v>
      </c>
      <c r="L3" s="8" t="s">
        <v>12</v>
      </c>
    </row>
    <row r="4" spans="1:13" x14ac:dyDescent="0.3">
      <c r="A4" s="9">
        <v>1</v>
      </c>
      <c r="B4" s="10" t="s">
        <v>13</v>
      </c>
      <c r="C4" t="s">
        <v>14</v>
      </c>
      <c r="D4" s="11">
        <v>1553400</v>
      </c>
      <c r="E4" s="11">
        <v>6550</v>
      </c>
      <c r="F4" s="11">
        <v>8950</v>
      </c>
      <c r="G4" s="11">
        <v>452300</v>
      </c>
      <c r="H4" s="11">
        <v>0</v>
      </c>
      <c r="I4" s="11">
        <v>0</v>
      </c>
      <c r="J4" s="11">
        <f>+SUM(D4:I4)</f>
        <v>2021200</v>
      </c>
      <c r="L4" s="12">
        <f>1429800+585400+6000</f>
        <v>2021200</v>
      </c>
      <c r="M4" s="13">
        <f>L4</f>
        <v>2021200</v>
      </c>
    </row>
    <row r="5" spans="1:13" x14ac:dyDescent="0.3">
      <c r="A5" s="9"/>
      <c r="B5" s="10" t="s">
        <v>15</v>
      </c>
      <c r="C5" t="s">
        <v>16</v>
      </c>
      <c r="D5" s="11">
        <v>0</v>
      </c>
      <c r="E5" s="11">
        <v>0</v>
      </c>
      <c r="F5" s="11">
        <v>0</v>
      </c>
      <c r="G5" s="11">
        <v>0</v>
      </c>
      <c r="H5" s="11">
        <v>0</v>
      </c>
      <c r="I5" s="11">
        <v>0</v>
      </c>
      <c r="J5" s="11">
        <v>0</v>
      </c>
      <c r="L5" s="11">
        <v>0</v>
      </c>
    </row>
    <row r="6" spans="1:13" x14ac:dyDescent="0.3">
      <c r="A6" s="9">
        <v>2</v>
      </c>
      <c r="B6" s="10" t="s">
        <v>17</v>
      </c>
      <c r="C6" t="s">
        <v>18</v>
      </c>
      <c r="D6" s="11">
        <v>0</v>
      </c>
      <c r="E6" s="11">
        <v>0</v>
      </c>
      <c r="F6" s="11">
        <v>0</v>
      </c>
      <c r="G6" s="11">
        <v>400000</v>
      </c>
      <c r="H6" s="11">
        <v>0</v>
      </c>
      <c r="I6" s="11">
        <v>0</v>
      </c>
      <c r="J6" s="11">
        <f>+SUM(D6:I6)</f>
        <v>400000</v>
      </c>
      <c r="L6" s="11">
        <v>400000</v>
      </c>
    </row>
    <row r="7" spans="1:13" x14ac:dyDescent="0.3">
      <c r="A7" s="9"/>
      <c r="B7" s="10" t="s">
        <v>19</v>
      </c>
      <c r="C7" t="s">
        <v>20</v>
      </c>
      <c r="D7" s="11">
        <v>0</v>
      </c>
      <c r="E7" s="11">
        <v>0</v>
      </c>
      <c r="F7" s="11">
        <v>0</v>
      </c>
      <c r="G7" s="11"/>
      <c r="H7" s="11">
        <v>0</v>
      </c>
      <c r="I7" s="11">
        <v>0</v>
      </c>
      <c r="J7" s="11">
        <f>+SUM(D7:I7)</f>
        <v>0</v>
      </c>
      <c r="L7" s="11"/>
    </row>
    <row r="8" spans="1:13" ht="15" thickBot="1" x14ac:dyDescent="0.35">
      <c r="A8" s="9">
        <v>3</v>
      </c>
      <c r="B8" s="10" t="s">
        <v>21</v>
      </c>
      <c r="C8" t="s">
        <v>22</v>
      </c>
      <c r="D8" s="11">
        <v>0</v>
      </c>
      <c r="E8" s="11">
        <v>0</v>
      </c>
      <c r="F8" s="11">
        <v>0</v>
      </c>
      <c r="G8" s="11">
        <v>0</v>
      </c>
      <c r="H8" s="11">
        <v>0</v>
      </c>
      <c r="I8" s="11">
        <v>1590700</v>
      </c>
      <c r="J8" s="11">
        <f>+SUM(D8:I8)</f>
        <v>1590700</v>
      </c>
      <c r="L8" s="11">
        <v>1590700</v>
      </c>
    </row>
    <row r="9" spans="1:13" ht="18.600000000000001" thickBot="1" x14ac:dyDescent="0.4">
      <c r="A9" s="14"/>
      <c r="B9" s="15" t="s">
        <v>23</v>
      </c>
      <c r="C9" s="16"/>
      <c r="D9" s="17">
        <f t="shared" ref="D9:J9" si="0">+SUM(D4:D8)</f>
        <v>1553400</v>
      </c>
      <c r="E9" s="17">
        <f t="shared" si="0"/>
        <v>6550</v>
      </c>
      <c r="F9" s="17">
        <f t="shared" si="0"/>
        <v>8950</v>
      </c>
      <c r="G9" s="17">
        <f t="shared" si="0"/>
        <v>852300</v>
      </c>
      <c r="H9" s="17">
        <f t="shared" si="0"/>
        <v>0</v>
      </c>
      <c r="I9" s="17">
        <f t="shared" si="0"/>
        <v>1590700</v>
      </c>
      <c r="J9" s="17">
        <f t="shared" si="0"/>
        <v>4011900</v>
      </c>
      <c r="L9" s="18">
        <f>+SUM(L4:L8)</f>
        <v>4011900</v>
      </c>
      <c r="M9" s="19"/>
    </row>
    <row r="11" spans="1:13" ht="26.4" thickBot="1" x14ac:dyDescent="0.55000000000000004">
      <c r="B11" s="1" t="s">
        <v>24</v>
      </c>
    </row>
    <row r="12" spans="1:13" ht="15" thickBot="1" x14ac:dyDescent="0.35">
      <c r="A12" s="2"/>
      <c r="B12" s="30" t="s">
        <v>1</v>
      </c>
      <c r="C12" s="31"/>
      <c r="D12" s="32" t="s">
        <v>2</v>
      </c>
      <c r="E12" s="32"/>
      <c r="F12" s="32"/>
      <c r="G12" s="32"/>
      <c r="H12" s="32"/>
      <c r="I12" s="32"/>
      <c r="J12" s="32"/>
      <c r="L12" s="3"/>
    </row>
    <row r="13" spans="1:13" ht="29.4" thickBot="1" x14ac:dyDescent="0.35">
      <c r="A13" s="4"/>
      <c r="B13" s="5" t="s">
        <v>3</v>
      </c>
      <c r="C13" s="6" t="s">
        <v>4</v>
      </c>
      <c r="D13" s="7" t="s">
        <v>5</v>
      </c>
      <c r="E13" s="6" t="s">
        <v>6</v>
      </c>
      <c r="F13" s="6" t="s">
        <v>7</v>
      </c>
      <c r="G13" s="6" t="s">
        <v>8</v>
      </c>
      <c r="H13" s="6" t="s">
        <v>9</v>
      </c>
      <c r="I13" s="6" t="s">
        <v>10</v>
      </c>
      <c r="J13" s="8" t="s">
        <v>11</v>
      </c>
      <c r="L13" s="8" t="s">
        <v>12</v>
      </c>
    </row>
    <row r="14" spans="1:13" x14ac:dyDescent="0.3">
      <c r="A14" s="9">
        <v>1</v>
      </c>
      <c r="B14" s="10" t="s">
        <v>13</v>
      </c>
      <c r="C14" t="s">
        <v>14</v>
      </c>
      <c r="D14" s="11">
        <f>1553400</f>
        <v>1553400</v>
      </c>
      <c r="E14" s="11">
        <f>6550+5000</f>
        <v>11550</v>
      </c>
      <c r="F14" s="11">
        <f>8950+10000</f>
        <v>18950</v>
      </c>
      <c r="G14" s="11">
        <f>452300-15000</f>
        <v>437300</v>
      </c>
      <c r="H14" s="11">
        <v>0</v>
      </c>
      <c r="I14" s="11">
        <v>0</v>
      </c>
      <c r="J14" s="11">
        <f t="shared" ref="J14" si="1">+SUM(D14:I14)</f>
        <v>2021200</v>
      </c>
      <c r="L14" s="12">
        <f>1429800+585400+6000</f>
        <v>2021200</v>
      </c>
      <c r="M14" s="13">
        <f>L14</f>
        <v>2021200</v>
      </c>
    </row>
    <row r="15" spans="1:13" x14ac:dyDescent="0.3">
      <c r="A15" s="9"/>
      <c r="B15" s="10" t="s">
        <v>15</v>
      </c>
      <c r="C15" t="s">
        <v>16</v>
      </c>
      <c r="D15" s="11">
        <v>0</v>
      </c>
      <c r="E15" s="11">
        <v>0</v>
      </c>
      <c r="F15" s="11">
        <v>0</v>
      </c>
      <c r="G15" s="11">
        <v>0</v>
      </c>
      <c r="H15" s="11">
        <v>0</v>
      </c>
      <c r="I15" s="11">
        <v>0</v>
      </c>
      <c r="J15" s="11">
        <v>0</v>
      </c>
      <c r="L15" s="11">
        <v>0</v>
      </c>
    </row>
    <row r="16" spans="1:13" x14ac:dyDescent="0.3">
      <c r="A16" s="9">
        <v>2</v>
      </c>
      <c r="B16" s="10" t="s">
        <v>17</v>
      </c>
      <c r="C16" t="s">
        <v>18</v>
      </c>
      <c r="D16" s="11">
        <v>0</v>
      </c>
      <c r="E16" s="11">
        <v>0</v>
      </c>
      <c r="F16" s="11">
        <v>0</v>
      </c>
      <c r="G16" s="11">
        <v>400000</v>
      </c>
      <c r="H16" s="11">
        <v>0</v>
      </c>
      <c r="I16" s="11">
        <v>0</v>
      </c>
      <c r="J16" s="11">
        <f t="shared" ref="J16:J18" si="2">+SUM(D16:I16)</f>
        <v>400000</v>
      </c>
      <c r="L16" s="11">
        <v>400000</v>
      </c>
    </row>
    <row r="17" spans="1:13" x14ac:dyDescent="0.3">
      <c r="A17" s="9"/>
      <c r="B17" s="10" t="s">
        <v>19</v>
      </c>
      <c r="C17" t="s">
        <v>20</v>
      </c>
      <c r="D17" s="11">
        <v>0</v>
      </c>
      <c r="E17" s="11">
        <v>0</v>
      </c>
      <c r="F17" s="11">
        <v>0</v>
      </c>
      <c r="G17" s="11"/>
      <c r="H17" s="11">
        <v>0</v>
      </c>
      <c r="I17" s="11">
        <v>0</v>
      </c>
      <c r="J17" s="11">
        <f t="shared" si="2"/>
        <v>0</v>
      </c>
      <c r="L17" s="11"/>
    </row>
    <row r="18" spans="1:13" ht="15" thickBot="1" x14ac:dyDescent="0.35">
      <c r="A18" s="9">
        <v>3</v>
      </c>
      <c r="B18" s="10" t="s">
        <v>21</v>
      </c>
      <c r="C18" t="s">
        <v>22</v>
      </c>
      <c r="D18" s="11">
        <v>0</v>
      </c>
      <c r="E18" s="11">
        <v>0</v>
      </c>
      <c r="F18" s="11">
        <v>0</v>
      </c>
      <c r="G18" s="11">
        <v>0</v>
      </c>
      <c r="H18" s="11">
        <v>0</v>
      </c>
      <c r="I18" s="11">
        <v>1590700</v>
      </c>
      <c r="J18" s="11">
        <f t="shared" si="2"/>
        <v>1590700</v>
      </c>
      <c r="L18" s="11">
        <v>1590700</v>
      </c>
    </row>
    <row r="19" spans="1:13" ht="18.600000000000001" thickBot="1" x14ac:dyDescent="0.4">
      <c r="A19" s="14"/>
      <c r="B19" s="15" t="s">
        <v>23</v>
      </c>
      <c r="C19" s="16"/>
      <c r="D19" s="17">
        <f t="shared" ref="D19:J19" si="3">+SUM(D14:D18)</f>
        <v>1553400</v>
      </c>
      <c r="E19" s="17">
        <f t="shared" si="3"/>
        <v>11550</v>
      </c>
      <c r="F19" s="17">
        <f t="shared" si="3"/>
        <v>18950</v>
      </c>
      <c r="G19" s="17">
        <f t="shared" si="3"/>
        <v>837300</v>
      </c>
      <c r="H19" s="17">
        <f t="shared" si="3"/>
        <v>0</v>
      </c>
      <c r="I19" s="17">
        <f t="shared" si="3"/>
        <v>1590700</v>
      </c>
      <c r="J19" s="17">
        <f t="shared" si="3"/>
        <v>4011900</v>
      </c>
      <c r="L19" s="18">
        <f>+SUM(L14:L18)</f>
        <v>4011900</v>
      </c>
      <c r="M19" s="19"/>
    </row>
    <row r="21" spans="1:13" ht="26.4" thickBot="1" x14ac:dyDescent="0.55000000000000004">
      <c r="B21" s="1" t="s">
        <v>25</v>
      </c>
    </row>
    <row r="22" spans="1:13" ht="15" thickBot="1" x14ac:dyDescent="0.35">
      <c r="A22" s="2"/>
      <c r="B22" s="30" t="s">
        <v>1</v>
      </c>
      <c r="C22" s="31"/>
      <c r="D22" s="32" t="s">
        <v>2</v>
      </c>
      <c r="E22" s="32"/>
      <c r="F22" s="32"/>
      <c r="G22" s="32"/>
      <c r="H22" s="32"/>
      <c r="I22" s="32"/>
      <c r="J22" s="32"/>
      <c r="L22" s="3"/>
    </row>
    <row r="23" spans="1:13" ht="29.4" thickBot="1" x14ac:dyDescent="0.35">
      <c r="A23" s="4"/>
      <c r="B23" s="5" t="s">
        <v>3</v>
      </c>
      <c r="C23" s="6" t="s">
        <v>4</v>
      </c>
      <c r="D23" s="7" t="s">
        <v>5</v>
      </c>
      <c r="E23" s="6" t="s">
        <v>6</v>
      </c>
      <c r="F23" s="6" t="s">
        <v>7</v>
      </c>
      <c r="G23" s="6" t="s">
        <v>8</v>
      </c>
      <c r="H23" s="6" t="s">
        <v>9</v>
      </c>
      <c r="I23" s="6" t="s">
        <v>10</v>
      </c>
      <c r="J23" s="8" t="s">
        <v>11</v>
      </c>
      <c r="L23" s="8" t="s">
        <v>26</v>
      </c>
    </row>
    <row r="24" spans="1:13" x14ac:dyDescent="0.3">
      <c r="A24" s="9">
        <v>1</v>
      </c>
      <c r="B24" s="10" t="s">
        <v>13</v>
      </c>
      <c r="C24" t="s">
        <v>27</v>
      </c>
      <c r="D24" s="20">
        <v>1028700</v>
      </c>
      <c r="E24" s="20">
        <v>1850</v>
      </c>
      <c r="F24" s="20">
        <v>12800</v>
      </c>
      <c r="G24" s="20">
        <v>213250</v>
      </c>
      <c r="H24" s="20">
        <v>6100</v>
      </c>
      <c r="I24" s="20">
        <v>143100</v>
      </c>
      <c r="J24" s="21">
        <f t="shared" ref="J24:J28" si="4">+SUM(D24:I24)</f>
        <v>1405800</v>
      </c>
      <c r="L24" s="12">
        <v>1405800</v>
      </c>
    </row>
    <row r="25" spans="1:13" x14ac:dyDescent="0.3">
      <c r="A25" s="9">
        <v>2</v>
      </c>
      <c r="B25" s="10" t="s">
        <v>15</v>
      </c>
      <c r="C25" t="s">
        <v>28</v>
      </c>
      <c r="D25" s="11">
        <v>501300</v>
      </c>
      <c r="E25" s="11">
        <v>100</v>
      </c>
      <c r="F25" s="11">
        <v>500</v>
      </c>
      <c r="G25" s="11">
        <v>12300</v>
      </c>
      <c r="H25" s="11">
        <v>0</v>
      </c>
      <c r="I25" s="11">
        <v>71200</v>
      </c>
      <c r="J25" s="21">
        <f>+SUM(D25:I25)</f>
        <v>585400</v>
      </c>
      <c r="L25" s="12">
        <v>585400</v>
      </c>
      <c r="M25" s="13">
        <f>L24+L25</f>
        <v>1991200</v>
      </c>
    </row>
    <row r="26" spans="1:13" x14ac:dyDescent="0.3">
      <c r="A26" s="22">
        <v>3</v>
      </c>
      <c r="B26" s="23" t="s">
        <v>29</v>
      </c>
      <c r="C26" s="24" t="s">
        <v>30</v>
      </c>
      <c r="D26" s="21">
        <v>0</v>
      </c>
      <c r="E26" s="21">
        <v>0</v>
      </c>
      <c r="F26" s="21">
        <v>0</v>
      </c>
      <c r="G26" s="21">
        <v>200000</v>
      </c>
      <c r="H26" s="21">
        <v>0</v>
      </c>
      <c r="I26" s="21">
        <v>0</v>
      </c>
      <c r="J26" s="21">
        <f t="shared" si="4"/>
        <v>200000</v>
      </c>
      <c r="L26" s="21">
        <v>200000</v>
      </c>
    </row>
    <row r="27" spans="1:13" x14ac:dyDescent="0.3">
      <c r="A27" s="9">
        <v>4</v>
      </c>
      <c r="B27" s="10" t="s">
        <v>19</v>
      </c>
      <c r="C27" t="s">
        <v>31</v>
      </c>
      <c r="D27" s="20">
        <v>0</v>
      </c>
      <c r="E27" s="20">
        <v>0</v>
      </c>
      <c r="F27" s="20">
        <v>0</v>
      </c>
      <c r="G27" s="20">
        <v>200000</v>
      </c>
      <c r="H27" s="20">
        <v>0</v>
      </c>
      <c r="I27" s="20">
        <v>0</v>
      </c>
      <c r="J27" s="21">
        <f t="shared" si="4"/>
        <v>200000</v>
      </c>
      <c r="L27" s="21">
        <v>200000</v>
      </c>
    </row>
    <row r="28" spans="1:13" ht="15" thickBot="1" x14ac:dyDescent="0.35">
      <c r="A28" s="22">
        <v>5</v>
      </c>
      <c r="B28" s="23" t="s">
        <v>21</v>
      </c>
      <c r="C28" s="24" t="s">
        <v>32</v>
      </c>
      <c r="D28" s="21">
        <v>0</v>
      </c>
      <c r="E28" s="21">
        <v>0</v>
      </c>
      <c r="F28" s="21">
        <v>0</v>
      </c>
      <c r="G28" s="21">
        <v>0</v>
      </c>
      <c r="H28" s="21">
        <v>0</v>
      </c>
      <c r="I28" s="21">
        <v>1590700</v>
      </c>
      <c r="J28" s="21">
        <f t="shared" si="4"/>
        <v>1590700</v>
      </c>
      <c r="L28" s="21">
        <v>1590700</v>
      </c>
    </row>
    <row r="29" spans="1:13" s="26" customFormat="1" ht="18.600000000000001" thickBot="1" x14ac:dyDescent="0.4">
      <c r="A29" s="14"/>
      <c r="B29" s="15" t="s">
        <v>23</v>
      </c>
      <c r="C29" s="16"/>
      <c r="D29" s="17">
        <f t="shared" ref="D29:J29" si="5">+SUM(D24:D28)</f>
        <v>1530000</v>
      </c>
      <c r="E29" s="17">
        <f t="shared" si="5"/>
        <v>1950</v>
      </c>
      <c r="F29" s="17">
        <f t="shared" si="5"/>
        <v>13300</v>
      </c>
      <c r="G29" s="17">
        <f t="shared" si="5"/>
        <v>625550</v>
      </c>
      <c r="H29" s="17">
        <f t="shared" si="5"/>
        <v>6100</v>
      </c>
      <c r="I29" s="17">
        <f t="shared" si="5"/>
        <v>1805000</v>
      </c>
      <c r="J29" s="17">
        <f t="shared" si="5"/>
        <v>3981900</v>
      </c>
      <c r="K29" s="25"/>
      <c r="L29" s="18">
        <f>+SUM(L24:L28)</f>
        <v>3981900</v>
      </c>
    </row>
    <row r="30" spans="1:13" x14ac:dyDescent="0.3">
      <c r="G30" s="27"/>
      <c r="H30" s="27"/>
      <c r="I30" s="27"/>
    </row>
    <row r="31" spans="1:13" ht="26.4" thickBot="1" x14ac:dyDescent="0.55000000000000004">
      <c r="B31" s="1" t="s">
        <v>33</v>
      </c>
    </row>
    <row r="32" spans="1:13" ht="15" thickBot="1" x14ac:dyDescent="0.35">
      <c r="A32" s="2"/>
      <c r="B32" s="30" t="s">
        <v>1</v>
      </c>
      <c r="C32" s="31"/>
      <c r="D32" s="32" t="s">
        <v>34</v>
      </c>
      <c r="E32" s="32"/>
      <c r="F32" s="32"/>
      <c r="G32" s="32"/>
      <c r="H32" s="32"/>
      <c r="I32" s="32"/>
      <c r="J32" s="32"/>
      <c r="L32" s="3"/>
      <c r="M32" s="19"/>
    </row>
    <row r="33" spans="1:13" ht="29.4" thickBot="1" x14ac:dyDescent="0.35">
      <c r="A33" s="4"/>
      <c r="B33" s="5" t="s">
        <v>3</v>
      </c>
      <c r="C33" s="6" t="s">
        <v>4</v>
      </c>
      <c r="D33" s="7" t="s">
        <v>5</v>
      </c>
      <c r="E33" s="6" t="s">
        <v>6</v>
      </c>
      <c r="F33" s="6" t="s">
        <v>7</v>
      </c>
      <c r="G33" s="6" t="s">
        <v>8</v>
      </c>
      <c r="H33" s="6" t="s">
        <v>9</v>
      </c>
      <c r="I33" s="6" t="s">
        <v>10</v>
      </c>
      <c r="J33" s="8"/>
      <c r="L33" s="8" t="s">
        <v>35</v>
      </c>
    </row>
    <row r="34" spans="1:13" x14ac:dyDescent="0.3">
      <c r="A34" s="9">
        <v>1</v>
      </c>
      <c r="B34" s="10" t="s">
        <v>13</v>
      </c>
      <c r="C34" t="s">
        <v>36</v>
      </c>
      <c r="D34" s="20">
        <f>D14-D24-D25</f>
        <v>23400</v>
      </c>
      <c r="E34" s="20">
        <f>E14-E24-E25</f>
        <v>9600</v>
      </c>
      <c r="F34" s="20">
        <f>F14-F24-F25</f>
        <v>5650</v>
      </c>
      <c r="G34" s="11">
        <f>G14-G24-G25</f>
        <v>211750</v>
      </c>
      <c r="H34" s="11">
        <f>H14-H24</f>
        <v>-6100</v>
      </c>
      <c r="I34" s="11">
        <f>I14-I24-I25</f>
        <v>-214300</v>
      </c>
      <c r="J34" s="11"/>
      <c r="L34" s="12">
        <f>L4-L24-L25</f>
        <v>30000</v>
      </c>
      <c r="M34" s="28">
        <f>L34+L35</f>
        <v>30000</v>
      </c>
    </row>
    <row r="35" spans="1:13" x14ac:dyDescent="0.3">
      <c r="A35" s="9"/>
      <c r="B35" s="10" t="s">
        <v>15</v>
      </c>
      <c r="C35" t="s">
        <v>37</v>
      </c>
      <c r="D35" s="20">
        <v>0</v>
      </c>
      <c r="E35" s="20">
        <v>0</v>
      </c>
      <c r="F35" s="20">
        <v>0</v>
      </c>
      <c r="G35" s="20">
        <v>0</v>
      </c>
      <c r="H35" s="20">
        <v>0</v>
      </c>
      <c r="I35" s="20">
        <v>0</v>
      </c>
      <c r="J35" s="11">
        <v>0</v>
      </c>
      <c r="L35" s="12">
        <v>0</v>
      </c>
    </row>
    <row r="36" spans="1:13" x14ac:dyDescent="0.3">
      <c r="A36" s="22">
        <v>2</v>
      </c>
      <c r="B36" s="23" t="s">
        <v>17</v>
      </c>
      <c r="C36" s="24" t="s">
        <v>38</v>
      </c>
      <c r="D36" s="20">
        <f t="shared" ref="D36:I38" si="6">D6-D26</f>
        <v>0</v>
      </c>
      <c r="E36" s="20">
        <f t="shared" si="6"/>
        <v>0</v>
      </c>
      <c r="F36" s="20">
        <f t="shared" si="6"/>
        <v>0</v>
      </c>
      <c r="G36" s="20">
        <f t="shared" si="6"/>
        <v>200000</v>
      </c>
      <c r="H36" s="20">
        <f t="shared" si="6"/>
        <v>0</v>
      </c>
      <c r="I36" s="20">
        <f t="shared" si="6"/>
        <v>0</v>
      </c>
      <c r="J36" s="11">
        <f t="shared" ref="J36:J38" si="7">+SUM(D36:I36)</f>
        <v>200000</v>
      </c>
      <c r="L36" s="11">
        <f>L6-L26</f>
        <v>200000</v>
      </c>
    </row>
    <row r="37" spans="1:13" x14ac:dyDescent="0.3">
      <c r="A37" s="9"/>
      <c r="B37" s="10" t="s">
        <v>19</v>
      </c>
      <c r="C37" t="s">
        <v>39</v>
      </c>
      <c r="D37" s="20">
        <f t="shared" si="6"/>
        <v>0</v>
      </c>
      <c r="E37" s="20">
        <f t="shared" si="6"/>
        <v>0</v>
      </c>
      <c r="F37" s="20">
        <f t="shared" si="6"/>
        <v>0</v>
      </c>
      <c r="G37" s="20">
        <f t="shared" si="6"/>
        <v>-200000</v>
      </c>
      <c r="H37" s="20">
        <f t="shared" si="6"/>
        <v>0</v>
      </c>
      <c r="I37" s="20">
        <f t="shared" si="6"/>
        <v>0</v>
      </c>
      <c r="J37" s="11">
        <f t="shared" si="7"/>
        <v>-200000</v>
      </c>
      <c r="L37" s="11">
        <f>L7-L27</f>
        <v>-200000</v>
      </c>
    </row>
    <row r="38" spans="1:13" ht="15" thickBot="1" x14ac:dyDescent="0.35">
      <c r="A38" s="22">
        <v>3</v>
      </c>
      <c r="B38" s="23" t="s">
        <v>21</v>
      </c>
      <c r="C38" s="24" t="s">
        <v>40</v>
      </c>
      <c r="D38" s="20">
        <f t="shared" si="6"/>
        <v>0</v>
      </c>
      <c r="E38" s="20">
        <f t="shared" si="6"/>
        <v>0</v>
      </c>
      <c r="F38" s="20">
        <f t="shared" si="6"/>
        <v>0</v>
      </c>
      <c r="G38" s="20">
        <f t="shared" si="6"/>
        <v>0</v>
      </c>
      <c r="H38" s="20">
        <f t="shared" si="6"/>
        <v>0</v>
      </c>
      <c r="I38" s="20">
        <f t="shared" si="6"/>
        <v>0</v>
      </c>
      <c r="J38" s="11">
        <f t="shared" si="7"/>
        <v>0</v>
      </c>
      <c r="L38" s="11">
        <f>L8-L28</f>
        <v>0</v>
      </c>
    </row>
    <row r="39" spans="1:13" ht="18.600000000000001" thickBot="1" x14ac:dyDescent="0.4">
      <c r="A39" s="14"/>
      <c r="B39" s="15" t="s">
        <v>23</v>
      </c>
      <c r="C39" s="16"/>
      <c r="D39" s="17">
        <f t="shared" ref="D39:J39" si="8">+SUM(D34:D38)</f>
        <v>23400</v>
      </c>
      <c r="E39" s="17">
        <f t="shared" si="8"/>
        <v>9600</v>
      </c>
      <c r="F39" s="17">
        <f t="shared" si="8"/>
        <v>5650</v>
      </c>
      <c r="G39" s="17">
        <f t="shared" si="8"/>
        <v>211750</v>
      </c>
      <c r="H39" s="17">
        <f t="shared" si="8"/>
        <v>-6100</v>
      </c>
      <c r="I39" s="17">
        <f t="shared" si="8"/>
        <v>-214300</v>
      </c>
      <c r="J39" s="17">
        <f t="shared" si="8"/>
        <v>0</v>
      </c>
      <c r="L39" s="18">
        <f>+SUM(L34:L38)</f>
        <v>30000</v>
      </c>
    </row>
  </sheetData>
  <mergeCells count="8">
    <mergeCell ref="B32:C32"/>
    <mergeCell ref="D32:J32"/>
    <mergeCell ref="B2:C2"/>
    <mergeCell ref="D2:J2"/>
    <mergeCell ref="B12:C12"/>
    <mergeCell ref="D12:J12"/>
    <mergeCell ref="B22:C22"/>
    <mergeCell ref="D22:J2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E93CA5-3287-4057-8F2F-4B3904BAE6E6}">
  <dimension ref="A1"/>
  <sheetViews>
    <sheetView workbookViewId="0">
      <selection activeCell="A9" sqref="A9"/>
    </sheetView>
  </sheetViews>
  <sheetFormatPr defaultRowHeight="14.4" x14ac:dyDescent="0.3"/>
  <cols>
    <col min="1" max="1" width="148.33203125" customWidth="1"/>
  </cols>
  <sheetData>
    <row r="1" spans="1:1" ht="259.8" customHeight="1" x14ac:dyDescent="0.45">
      <c r="A1" s="29"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FY26 Budget</vt:lpstr>
      <vt:lpstr>Fin C Recommendations</vt:lpstr>
    </vt:vector>
  </TitlesOfParts>
  <Company>Utah State Board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Kremer</dc:creator>
  <cp:lastModifiedBy>Andrea Jones</cp:lastModifiedBy>
  <dcterms:created xsi:type="dcterms:W3CDTF">2025-05-05T23:01:35Z</dcterms:created>
  <dcterms:modified xsi:type="dcterms:W3CDTF">2025-05-05T23:40:28Z</dcterms:modified>
</cp:coreProperties>
</file>