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261bfc94fc5eef5/"/>
    </mc:Choice>
  </mc:AlternateContent>
  <xr:revisionPtr revIDLastSave="0" documentId="8_{F3EE116F-3B1F-4419-9BFD-07E23DDFDBE7}" xr6:coauthVersionLast="47" xr6:coauthVersionMax="47" xr10:uidLastSave="{00000000-0000-0000-0000-000000000000}"/>
  <bookViews>
    <workbookView xWindow="-108" yWindow="492" windowWidth="23256" windowHeight="11856" xr2:uid="{E16D38B4-EA7E-4C02-BE98-5A41EC99A97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0" i="1" l="1"/>
  <c r="B39" i="1"/>
  <c r="H43" i="1" s="1"/>
  <c r="B33" i="1"/>
  <c r="H41" i="1" s="1"/>
  <c r="H27" i="1"/>
  <c r="G27" i="1"/>
  <c r="H26" i="1"/>
  <c r="G26" i="1"/>
  <c r="H25" i="1"/>
  <c r="G25" i="1"/>
  <c r="H24" i="1"/>
  <c r="G24" i="1"/>
  <c r="H23" i="1"/>
  <c r="G23" i="1"/>
  <c r="H22" i="1"/>
  <c r="G22" i="1"/>
  <c r="H21" i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7" i="1"/>
  <c r="G7" i="1"/>
  <c r="H6" i="1"/>
  <c r="G6" i="1"/>
  <c r="H5" i="1"/>
  <c r="G5" i="1"/>
  <c r="H4" i="1"/>
  <c r="H28" i="1" s="1"/>
  <c r="G4" i="1"/>
  <c r="H3" i="1"/>
  <c r="G3" i="1"/>
  <c r="E28" i="1"/>
  <c r="E29" i="1" s="1"/>
  <c r="G29" i="1"/>
  <c r="H29" i="1"/>
  <c r="H44" i="1" l="1"/>
  <c r="G28" i="1"/>
</calcChain>
</file>

<file path=xl/sharedStrings.xml><?xml version="1.0" encoding="utf-8"?>
<sst xmlns="http://schemas.openxmlformats.org/spreadsheetml/2006/main" count="119" uniqueCount="72">
  <si>
    <t>https://www.loopnet.com/Listing/212-S-Highway-55-Price-UT/32718901/</t>
  </si>
  <si>
    <t>Rental Rate SF/YR</t>
  </si>
  <si>
    <t>NNN</t>
  </si>
  <si>
    <t>https://www.loopnet.com/Listing/167-W-100-S-Richfield-UT/31117753/</t>
  </si>
  <si>
    <t>retail/office</t>
  </si>
  <si>
    <t>retail</t>
  </si>
  <si>
    <t>size SF</t>
  </si>
  <si>
    <t>Use</t>
  </si>
  <si>
    <t>Location</t>
  </si>
  <si>
    <t>https://www.loopnet.com/Listing/1385-400-Beaver-UT/33075122/</t>
  </si>
  <si>
    <t xml:space="preserve">retail </t>
  </si>
  <si>
    <t>0ffice</t>
  </si>
  <si>
    <t>https://www.loopnet.com/Listing/835-E-2nd-Ave-Durango-CO/19099407/</t>
  </si>
  <si>
    <t>https://www.loopnet.com/Listing/2530-Colorado-Ave-Durango-CO/32936408/</t>
  </si>
  <si>
    <t>office/medical</t>
  </si>
  <si>
    <t>Link</t>
  </si>
  <si>
    <t>https://www.loopnet.com/Listing/3067-Main-Ave-Durango-CO/33222148/</t>
  </si>
  <si>
    <t>178 SF/YR</t>
  </si>
  <si>
    <t>178 SF/MO</t>
  </si>
  <si>
    <t>https://www.loopnet.com/Listing/400-Main-st-Ouray-CO/33386450/</t>
  </si>
  <si>
    <t>https://www.loopnet.com/Listing/251-Liddell-dr-Ridgway-CO/31313275/</t>
  </si>
  <si>
    <t>https://www.loopnet.com/Listing/540-Clinton-St-Ridgway-CO/32894039/</t>
  </si>
  <si>
    <t>https://www.loopnet.com/Listing/336-S-10th-St-Montrose-CO/29756691/</t>
  </si>
  <si>
    <t>Full Gross</t>
  </si>
  <si>
    <t>https://www.loopnet.com/Listing/21049-Uncompahgre-Rd-Montrose-CO/28510795/</t>
  </si>
  <si>
    <t>Ignacio, CO</t>
  </si>
  <si>
    <t>Telluride, CO</t>
  </si>
  <si>
    <t>https://www.loopnet.com/Listing/380-Airport-Rd-Ignacio-CO/33367206/</t>
  </si>
  <si>
    <t>https://www.loopnet.com/Listing/395-Colorado-Telluride-CO/32418103/</t>
  </si>
  <si>
    <t>Montrose, CO (In  town)</t>
  </si>
  <si>
    <t>Montrose, CO (Vernal)</t>
  </si>
  <si>
    <t>Ouray, CO</t>
  </si>
  <si>
    <t>Ridgway, CO</t>
  </si>
  <si>
    <t>Durango, CO</t>
  </si>
  <si>
    <t>Durango, CO (in town) 2nd floor</t>
  </si>
  <si>
    <t>Durango, CO (Strip mall)</t>
  </si>
  <si>
    <t>Price, UT (Old Pizza hut)</t>
  </si>
  <si>
    <t>Richfield, UT (in town off main street))</t>
  </si>
  <si>
    <t>Beaver, UT (I-15 in Carl's Jr.))</t>
  </si>
  <si>
    <t>https://www.loopnet.com/Listing/4600-N-Minersville-Hwy-Enoch-UT/26469951/</t>
  </si>
  <si>
    <t>Enoch, UT</t>
  </si>
  <si>
    <t>1243-33000</t>
  </si>
  <si>
    <t>906-986</t>
  </si>
  <si>
    <t>https://www.loopnet.com/Listing/355-E-3000-N-Cedar-City-UT/31588399/</t>
  </si>
  <si>
    <t>934-2060</t>
  </si>
  <si>
    <t>Cedar City, UT (I-15 North Iterchange exit)</t>
  </si>
  <si>
    <t>medical</t>
  </si>
  <si>
    <t>Cedar City, UT</t>
  </si>
  <si>
    <t>https://www.loopnet.com/Listing/110-W-1325-N-Cedar-City-UT/31492332/</t>
  </si>
  <si>
    <t>office</t>
  </si>
  <si>
    <t>https://www.loopnet.com/Listing/389-N-100-W-Cedar-City-UT/30628171/</t>
  </si>
  <si>
    <t>https://www.loopnet.com/Listing/630-W-200-N-Cedar-City-UT/33143091/</t>
  </si>
  <si>
    <t>https://www.loopnet.com/Listing/2333-W-Hwy-56-Cedar-City-UT/32235475/</t>
  </si>
  <si>
    <t>663-1245</t>
  </si>
  <si>
    <t>780-844</t>
  </si>
  <si>
    <t>https://www.loopnet.com/Listing/566-646-S-Main-St-Cedar-City-UT/12488774/</t>
  </si>
  <si>
    <t>https://www.loopnet.com/Listing/434-S-Main-St-Cedar-City-UT/32790641/</t>
  </si>
  <si>
    <t>Rent Type</t>
  </si>
  <si>
    <t>Average</t>
  </si>
  <si>
    <t>Average excluding lowest and highest</t>
  </si>
  <si>
    <t>Power</t>
  </si>
  <si>
    <t>Per month</t>
  </si>
  <si>
    <t>Equipment storage</t>
  </si>
  <si>
    <t>Phone and internet connection</t>
  </si>
  <si>
    <t>Annually</t>
  </si>
  <si>
    <t>Monthly</t>
  </si>
  <si>
    <t>Rent office and storage space</t>
  </si>
  <si>
    <t>Phone Line</t>
  </si>
  <si>
    <t>Phone and Internet</t>
  </si>
  <si>
    <t>Fiber internet</t>
  </si>
  <si>
    <r>
      <rPr>
        <b/>
        <sz val="11"/>
        <color theme="1"/>
        <rFont val="Aptos Narrow"/>
        <family val="2"/>
        <scheme val="minor"/>
      </rPr>
      <t>Utilities</t>
    </r>
    <r>
      <rPr>
        <sz val="11"/>
        <color theme="1"/>
        <rFont val="Aptos Narrow"/>
        <family val="2"/>
        <scheme val="minor"/>
      </rPr>
      <t xml:space="preserve"> per Connie's email of November 4, 2024</t>
    </r>
  </si>
  <si>
    <t>Total per 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</si>
</sst>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2"/>
    <xf numFmtId="0" fontId="0" fillId="0" borderId="0" xfId="0" applyAlignment="1">
      <alignment horizontal="right"/>
    </xf>
    <xf numFmtId="43" fontId="0" fillId="0" borderId="0" xfId="1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43" fontId="2" fillId="0" borderId="0" xfId="1" applyFont="1" applyAlignment="1">
      <alignment horizontal="right"/>
    </xf>
    <xf numFmtId="43" fontId="0" fillId="0" borderId="0" xfId="0" applyNumberFormat="1"/>
    <xf numFmtId="17" fontId="0" fillId="0" borderId="0" xfId="0" applyNumberFormat="1"/>
    <xf numFmtId="43" fontId="2" fillId="0" borderId="0" xfId="0" applyNumberFormat="1" applyFont="1"/>
    <xf numFmtId="43" fontId="0" fillId="0" borderId="0" xfId="1" applyFont="1" applyAlignment="1">
      <alignment horizontal="right"/>
    </xf>
    <xf numFmtId="0" fontId="2" fillId="0" borderId="0" xfId="0" applyFont="1"/>
    <xf numFmtId="43" fontId="2" fillId="0" borderId="0" xfId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oopnet.com/Listing/355-E-3000-N-Cedar-City-UT/31588399/" TargetMode="External"/><Relationship Id="rId3" Type="http://schemas.openxmlformats.org/officeDocument/2006/relationships/hyperlink" Target="https://www.loopnet.com/Listing/434-S-Main-St-Cedar-City-UT/32790641/" TargetMode="External"/><Relationship Id="rId7" Type="http://schemas.openxmlformats.org/officeDocument/2006/relationships/hyperlink" Target="https://www.loopnet.com/Listing/336-S-10th-St-Montrose-CO/29756691/" TargetMode="External"/><Relationship Id="rId2" Type="http://schemas.openxmlformats.org/officeDocument/2006/relationships/hyperlink" Target="https://www.loopnet.com/Listing/167-W-100-S-Richfield-UT/31117753/" TargetMode="External"/><Relationship Id="rId1" Type="http://schemas.openxmlformats.org/officeDocument/2006/relationships/hyperlink" Target="https://www.loopnet.com/Listing/212-S-Highway-55-Price-UT/32718901/" TargetMode="External"/><Relationship Id="rId6" Type="http://schemas.openxmlformats.org/officeDocument/2006/relationships/hyperlink" Target="https://www.loopnet.com/Listing/395-Colorado-Telluride-CO/32418103/" TargetMode="External"/><Relationship Id="rId5" Type="http://schemas.openxmlformats.org/officeDocument/2006/relationships/hyperlink" Target="https://www.loopnet.com/Listing/540-Clinton-St-Ridgway-CO/32894039/" TargetMode="External"/><Relationship Id="rId4" Type="http://schemas.openxmlformats.org/officeDocument/2006/relationships/hyperlink" Target="https://www.loopnet.com/Listing/380-Airport-Rd-Ignacio-CO/33367206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CA06A-BAAA-4585-BFAC-DBD62234FFE3}">
  <dimension ref="A1:H44"/>
  <sheetViews>
    <sheetView tabSelected="1" workbookViewId="0">
      <selection activeCell="C45" sqref="C45"/>
    </sheetView>
  </sheetViews>
  <sheetFormatPr defaultRowHeight="14.4" x14ac:dyDescent="0.3"/>
  <cols>
    <col min="1" max="1" width="13.33203125" customWidth="1"/>
    <col min="2" max="2" width="12" style="2" customWidth="1"/>
    <col min="3" max="3" width="37.33203125" style="4" customWidth="1"/>
    <col min="4" max="4" width="66.44140625" customWidth="1"/>
    <col min="5" max="5" width="16.109375" style="3" customWidth="1"/>
    <col min="6" max="6" width="16.109375" style="2" customWidth="1"/>
    <col min="7" max="7" width="11.21875" customWidth="1"/>
    <col min="8" max="8" width="10.33203125" customWidth="1"/>
  </cols>
  <sheetData>
    <row r="1" spans="1:8" x14ac:dyDescent="0.3">
      <c r="A1" s="9">
        <v>45627</v>
      </c>
    </row>
    <row r="2" spans="1:8" s="6" customFormat="1" x14ac:dyDescent="0.3">
      <c r="A2" s="5" t="s">
        <v>7</v>
      </c>
      <c r="B2" s="6" t="s">
        <v>6</v>
      </c>
      <c r="C2" s="5" t="s">
        <v>8</v>
      </c>
      <c r="D2" s="5" t="s">
        <v>15</v>
      </c>
      <c r="E2" s="7" t="s">
        <v>1</v>
      </c>
      <c r="F2" s="6" t="s">
        <v>57</v>
      </c>
      <c r="G2" s="6" t="s">
        <v>17</v>
      </c>
      <c r="H2" s="6" t="s">
        <v>18</v>
      </c>
    </row>
    <row r="3" spans="1:8" x14ac:dyDescent="0.3">
      <c r="A3" t="s">
        <v>14</v>
      </c>
      <c r="B3" s="2">
        <v>36876</v>
      </c>
      <c r="C3" s="4" t="s">
        <v>25</v>
      </c>
      <c r="D3" s="1" t="s">
        <v>27</v>
      </c>
      <c r="E3" s="3">
        <v>8</v>
      </c>
      <c r="G3" s="8">
        <f>E3*278</f>
        <v>2224</v>
      </c>
      <c r="H3" s="8">
        <f>E3*278/12</f>
        <v>185.33333333333334</v>
      </c>
    </row>
    <row r="4" spans="1:8" x14ac:dyDescent="0.3">
      <c r="A4" t="s">
        <v>5</v>
      </c>
      <c r="B4" s="2">
        <v>1920</v>
      </c>
      <c r="C4" s="4" t="s">
        <v>47</v>
      </c>
      <c r="D4" t="s">
        <v>55</v>
      </c>
      <c r="E4" s="3">
        <v>10</v>
      </c>
      <c r="F4" s="2" t="s">
        <v>2</v>
      </c>
      <c r="G4" s="8">
        <f t="shared" ref="G4:G27" si="0">E4*278</f>
        <v>2780</v>
      </c>
      <c r="H4" s="8">
        <f t="shared" ref="H4:H27" si="1">E4*278/12</f>
        <v>231.66666666666666</v>
      </c>
    </row>
    <row r="5" spans="1:8" x14ac:dyDescent="0.3">
      <c r="A5" t="s">
        <v>5</v>
      </c>
      <c r="B5" s="2">
        <v>3000</v>
      </c>
      <c r="C5" s="4" t="s">
        <v>32</v>
      </c>
      <c r="D5" t="s">
        <v>20</v>
      </c>
      <c r="E5" s="3">
        <v>12</v>
      </c>
      <c r="G5" s="8">
        <f t="shared" si="0"/>
        <v>3336</v>
      </c>
      <c r="H5" s="8">
        <f t="shared" si="1"/>
        <v>278</v>
      </c>
    </row>
    <row r="6" spans="1:8" x14ac:dyDescent="0.3">
      <c r="A6" t="s">
        <v>49</v>
      </c>
      <c r="B6" s="2" t="s">
        <v>54</v>
      </c>
      <c r="C6" s="4" t="s">
        <v>47</v>
      </c>
      <c r="D6" t="s">
        <v>51</v>
      </c>
      <c r="E6" s="3">
        <v>12.5</v>
      </c>
      <c r="G6" s="8">
        <f t="shared" si="0"/>
        <v>3475</v>
      </c>
      <c r="H6" s="8">
        <f t="shared" si="1"/>
        <v>289.58333333333331</v>
      </c>
    </row>
    <row r="7" spans="1:8" x14ac:dyDescent="0.3">
      <c r="A7" t="s">
        <v>49</v>
      </c>
      <c r="B7" s="2" t="s">
        <v>53</v>
      </c>
      <c r="C7" s="4" t="s">
        <v>47</v>
      </c>
      <c r="D7" t="s">
        <v>50</v>
      </c>
      <c r="E7" s="3">
        <v>13.2</v>
      </c>
      <c r="G7" s="8">
        <f t="shared" si="0"/>
        <v>3669.6</v>
      </c>
      <c r="H7" s="8">
        <f t="shared" si="1"/>
        <v>305.8</v>
      </c>
    </row>
    <row r="8" spans="1:8" x14ac:dyDescent="0.3">
      <c r="A8" t="s">
        <v>4</v>
      </c>
      <c r="B8" s="2">
        <v>2545</v>
      </c>
      <c r="C8" s="4" t="s">
        <v>37</v>
      </c>
      <c r="D8" s="1" t="s">
        <v>3</v>
      </c>
      <c r="E8" s="3">
        <v>14</v>
      </c>
      <c r="F8" s="2" t="s">
        <v>2</v>
      </c>
      <c r="G8" s="8">
        <f t="shared" si="0"/>
        <v>3892</v>
      </c>
      <c r="H8" s="8">
        <f t="shared" si="1"/>
        <v>324.33333333333331</v>
      </c>
    </row>
    <row r="9" spans="1:8" x14ac:dyDescent="0.3">
      <c r="B9" s="2">
        <v>1534</v>
      </c>
      <c r="C9" s="4" t="s">
        <v>33</v>
      </c>
      <c r="D9" t="s">
        <v>16</v>
      </c>
      <c r="E9" s="3">
        <v>14.86</v>
      </c>
      <c r="F9" s="2" t="s">
        <v>2</v>
      </c>
      <c r="G9" s="8">
        <f t="shared" si="0"/>
        <v>4131.08</v>
      </c>
      <c r="H9" s="8">
        <f t="shared" si="1"/>
        <v>344.25666666666666</v>
      </c>
    </row>
    <row r="10" spans="1:8" x14ac:dyDescent="0.3">
      <c r="A10" t="s">
        <v>5</v>
      </c>
      <c r="B10" s="2">
        <v>2450</v>
      </c>
      <c r="C10" s="4" t="s">
        <v>32</v>
      </c>
      <c r="D10" s="1" t="s">
        <v>21</v>
      </c>
      <c r="E10" s="3">
        <v>15</v>
      </c>
      <c r="G10" s="8">
        <f t="shared" si="0"/>
        <v>4170</v>
      </c>
      <c r="H10" s="8">
        <f t="shared" si="1"/>
        <v>347.5</v>
      </c>
    </row>
    <row r="11" spans="1:8" x14ac:dyDescent="0.3">
      <c r="A11" t="s">
        <v>5</v>
      </c>
      <c r="B11" s="2">
        <v>3200</v>
      </c>
      <c r="C11" s="4" t="s">
        <v>47</v>
      </c>
      <c r="D11" s="1" t="s">
        <v>56</v>
      </c>
      <c r="E11" s="3">
        <v>15</v>
      </c>
      <c r="F11" s="2" t="s">
        <v>2</v>
      </c>
      <c r="G11" s="8">
        <f t="shared" si="0"/>
        <v>4170</v>
      </c>
      <c r="H11" s="8">
        <f t="shared" si="1"/>
        <v>347.5</v>
      </c>
    </row>
    <row r="12" spans="1:8" x14ac:dyDescent="0.3">
      <c r="A12" t="s">
        <v>46</v>
      </c>
      <c r="B12" s="2">
        <v>2327</v>
      </c>
      <c r="C12" s="4" t="s">
        <v>47</v>
      </c>
      <c r="D12" t="s">
        <v>48</v>
      </c>
      <c r="E12" s="3">
        <v>15.4</v>
      </c>
      <c r="G12" s="8">
        <f t="shared" si="0"/>
        <v>4281.2</v>
      </c>
      <c r="H12" s="8">
        <f t="shared" si="1"/>
        <v>356.76666666666665</v>
      </c>
    </row>
    <row r="13" spans="1:8" x14ac:dyDescent="0.3">
      <c r="A13" t="s">
        <v>14</v>
      </c>
      <c r="B13" s="2">
        <v>3052</v>
      </c>
      <c r="C13" s="4" t="s">
        <v>35</v>
      </c>
      <c r="D13" t="s">
        <v>13</v>
      </c>
      <c r="E13" s="3">
        <v>15.72</v>
      </c>
      <c r="F13" s="2" t="s">
        <v>2</v>
      </c>
      <c r="G13" s="8">
        <f t="shared" si="0"/>
        <v>4370.16</v>
      </c>
      <c r="H13" s="8">
        <f t="shared" si="1"/>
        <v>364.18</v>
      </c>
    </row>
    <row r="14" spans="1:8" x14ac:dyDescent="0.3">
      <c r="A14" t="s">
        <v>5</v>
      </c>
      <c r="B14" s="2">
        <v>2300</v>
      </c>
      <c r="C14" s="4" t="s">
        <v>36</v>
      </c>
      <c r="D14" s="1" t="s">
        <v>0</v>
      </c>
      <c r="E14" s="3">
        <v>15.96</v>
      </c>
      <c r="F14" s="2" t="s">
        <v>2</v>
      </c>
      <c r="G14" s="8">
        <f t="shared" si="0"/>
        <v>4436.88</v>
      </c>
      <c r="H14" s="8">
        <f t="shared" si="1"/>
        <v>369.74</v>
      </c>
    </row>
    <row r="15" spans="1:8" x14ac:dyDescent="0.3">
      <c r="A15" t="s">
        <v>49</v>
      </c>
      <c r="B15" s="2">
        <v>1000</v>
      </c>
      <c r="C15" s="4" t="s">
        <v>47</v>
      </c>
      <c r="D15" t="s">
        <v>52</v>
      </c>
      <c r="E15" s="3">
        <v>16.2</v>
      </c>
      <c r="F15" s="2" t="s">
        <v>2</v>
      </c>
      <c r="G15" s="8">
        <f t="shared" si="0"/>
        <v>4503.5999999999995</v>
      </c>
      <c r="H15" s="8">
        <f t="shared" si="1"/>
        <v>375.29999999999995</v>
      </c>
    </row>
    <row r="16" spans="1:8" x14ac:dyDescent="0.3">
      <c r="A16" t="s">
        <v>5</v>
      </c>
      <c r="B16" s="2" t="s">
        <v>41</v>
      </c>
      <c r="C16" s="4" t="s">
        <v>40</v>
      </c>
      <c r="D16" t="s">
        <v>39</v>
      </c>
      <c r="E16" s="3">
        <v>18</v>
      </c>
      <c r="F16" s="2" t="s">
        <v>2</v>
      </c>
      <c r="G16" s="8">
        <f t="shared" si="0"/>
        <v>5004</v>
      </c>
      <c r="H16" s="8">
        <f t="shared" si="1"/>
        <v>417</v>
      </c>
    </row>
    <row r="17" spans="1:8" x14ac:dyDescent="0.3">
      <c r="A17" t="s">
        <v>5</v>
      </c>
      <c r="B17" s="2">
        <v>3000</v>
      </c>
      <c r="C17" s="4" t="s">
        <v>31</v>
      </c>
      <c r="D17" t="s">
        <v>19</v>
      </c>
      <c r="E17" s="3">
        <v>20</v>
      </c>
      <c r="F17" s="2" t="s">
        <v>2</v>
      </c>
      <c r="G17" s="8">
        <f t="shared" si="0"/>
        <v>5560</v>
      </c>
      <c r="H17" s="8">
        <f t="shared" si="1"/>
        <v>463.33333333333331</v>
      </c>
    </row>
    <row r="18" spans="1:8" x14ac:dyDescent="0.3">
      <c r="A18" t="s">
        <v>11</v>
      </c>
      <c r="B18" s="2">
        <v>240</v>
      </c>
      <c r="C18" s="4" t="s">
        <v>34</v>
      </c>
      <c r="D18" t="s">
        <v>12</v>
      </c>
      <c r="E18" s="3">
        <v>22.5</v>
      </c>
      <c r="F18" s="2" t="s">
        <v>2</v>
      </c>
      <c r="G18" s="8">
        <f t="shared" si="0"/>
        <v>6255</v>
      </c>
      <c r="H18" s="8">
        <f t="shared" si="1"/>
        <v>521.25</v>
      </c>
    </row>
    <row r="19" spans="1:8" x14ac:dyDescent="0.3">
      <c r="A19" t="s">
        <v>11</v>
      </c>
      <c r="B19" s="2">
        <v>177</v>
      </c>
      <c r="C19" s="4" t="s">
        <v>29</v>
      </c>
      <c r="D19" t="s">
        <v>22</v>
      </c>
      <c r="E19" s="3">
        <v>23.7</v>
      </c>
      <c r="F19" s="2" t="s">
        <v>23</v>
      </c>
      <c r="G19" s="8">
        <f t="shared" si="0"/>
        <v>6588.5999999999995</v>
      </c>
      <c r="H19" s="8">
        <f t="shared" si="1"/>
        <v>549.04999999999995</v>
      </c>
    </row>
    <row r="20" spans="1:8" x14ac:dyDescent="0.3">
      <c r="A20" t="s">
        <v>11</v>
      </c>
      <c r="B20" s="2">
        <v>179</v>
      </c>
      <c r="C20" s="4" t="s">
        <v>29</v>
      </c>
      <c r="D20" s="1" t="s">
        <v>22</v>
      </c>
      <c r="E20" s="3">
        <v>24</v>
      </c>
      <c r="F20" s="2" t="s">
        <v>23</v>
      </c>
      <c r="G20" s="8">
        <f t="shared" si="0"/>
        <v>6672</v>
      </c>
      <c r="H20" s="8">
        <f t="shared" si="1"/>
        <v>556</v>
      </c>
    </row>
    <row r="21" spans="1:8" x14ac:dyDescent="0.3">
      <c r="A21" t="s">
        <v>11</v>
      </c>
      <c r="B21" s="2">
        <v>507</v>
      </c>
      <c r="C21" s="4" t="s">
        <v>29</v>
      </c>
      <c r="D21" t="s">
        <v>22</v>
      </c>
      <c r="E21" s="3">
        <v>24.85</v>
      </c>
      <c r="F21" s="2" t="s">
        <v>23</v>
      </c>
      <c r="G21" s="8">
        <f t="shared" si="0"/>
        <v>6908.3</v>
      </c>
      <c r="H21" s="8">
        <f t="shared" si="1"/>
        <v>575.69166666666672</v>
      </c>
    </row>
    <row r="22" spans="1:8" x14ac:dyDescent="0.3">
      <c r="A22" t="s">
        <v>11</v>
      </c>
      <c r="B22" s="2">
        <v>170</v>
      </c>
      <c r="C22" s="4" t="s">
        <v>34</v>
      </c>
      <c r="D22" t="s">
        <v>12</v>
      </c>
      <c r="E22" s="3">
        <v>27.42</v>
      </c>
      <c r="F22" s="2" t="s">
        <v>2</v>
      </c>
      <c r="G22" s="8">
        <f t="shared" si="0"/>
        <v>7622.76</v>
      </c>
      <c r="H22" s="8">
        <f t="shared" si="1"/>
        <v>635.23</v>
      </c>
    </row>
    <row r="23" spans="1:8" x14ac:dyDescent="0.3">
      <c r="A23" t="s">
        <v>5</v>
      </c>
      <c r="B23" s="2" t="s">
        <v>42</v>
      </c>
      <c r="C23" s="4" t="s">
        <v>45</v>
      </c>
      <c r="D23" t="s">
        <v>43</v>
      </c>
      <c r="E23" s="3">
        <v>27.6</v>
      </c>
      <c r="F23" s="2" t="s">
        <v>2</v>
      </c>
      <c r="G23" s="8">
        <f t="shared" si="0"/>
        <v>7672.8</v>
      </c>
      <c r="H23" s="8">
        <f t="shared" si="1"/>
        <v>639.4</v>
      </c>
    </row>
    <row r="24" spans="1:8" x14ac:dyDescent="0.3">
      <c r="A24" t="s">
        <v>5</v>
      </c>
      <c r="B24" s="2" t="s">
        <v>44</v>
      </c>
      <c r="C24" s="4" t="s">
        <v>45</v>
      </c>
      <c r="D24" s="1" t="s">
        <v>43</v>
      </c>
      <c r="E24" s="3">
        <v>32.4</v>
      </c>
      <c r="F24" s="2" t="s">
        <v>2</v>
      </c>
      <c r="G24" s="8">
        <f t="shared" si="0"/>
        <v>9007.1999999999989</v>
      </c>
      <c r="H24" s="8">
        <f t="shared" si="1"/>
        <v>750.59999999999991</v>
      </c>
    </row>
    <row r="25" spans="1:8" x14ac:dyDescent="0.3">
      <c r="A25" t="s">
        <v>5</v>
      </c>
      <c r="B25" s="2">
        <v>9420</v>
      </c>
      <c r="C25" s="4" t="s">
        <v>30</v>
      </c>
      <c r="D25" t="s">
        <v>24</v>
      </c>
      <c r="E25" s="3">
        <v>38</v>
      </c>
      <c r="G25" s="8">
        <f t="shared" si="0"/>
        <v>10564</v>
      </c>
      <c r="H25" s="8">
        <f t="shared" si="1"/>
        <v>880.33333333333337</v>
      </c>
    </row>
    <row r="26" spans="1:8" x14ac:dyDescent="0.3">
      <c r="A26" t="s">
        <v>10</v>
      </c>
      <c r="B26" s="2">
        <v>2899</v>
      </c>
      <c r="C26" s="4" t="s">
        <v>38</v>
      </c>
      <c r="D26" t="s">
        <v>9</v>
      </c>
      <c r="E26" s="3">
        <v>38.07</v>
      </c>
      <c r="F26" s="2" t="s">
        <v>2</v>
      </c>
      <c r="G26" s="8">
        <f t="shared" si="0"/>
        <v>10583.460000000001</v>
      </c>
      <c r="H26" s="8">
        <f t="shared" si="1"/>
        <v>881.95500000000004</v>
      </c>
    </row>
    <row r="27" spans="1:8" x14ac:dyDescent="0.3">
      <c r="A27" t="s">
        <v>5</v>
      </c>
      <c r="B27" s="2">
        <v>866</v>
      </c>
      <c r="C27" s="4" t="s">
        <v>26</v>
      </c>
      <c r="D27" s="1" t="s">
        <v>28</v>
      </c>
      <c r="E27" s="3">
        <v>97</v>
      </c>
      <c r="G27" s="8">
        <f t="shared" si="0"/>
        <v>26966</v>
      </c>
      <c r="H27" s="8">
        <f t="shared" si="1"/>
        <v>2247.1666666666665</v>
      </c>
    </row>
    <row r="28" spans="1:8" x14ac:dyDescent="0.3">
      <c r="D28" s="2" t="s">
        <v>58</v>
      </c>
      <c r="E28" s="8">
        <f t="shared" ref="E28" si="2">AVERAGE(E3:E27)</f>
        <v>22.855200000000004</v>
      </c>
      <c r="G28" s="8">
        <f t="shared" ref="G28:H28" si="3">AVERAGE(G3:G27)</f>
        <v>6353.7455999999993</v>
      </c>
      <c r="H28" s="8">
        <f t="shared" si="3"/>
        <v>529.47879999999998</v>
      </c>
    </row>
    <row r="29" spans="1:8" x14ac:dyDescent="0.3">
      <c r="D29" s="6" t="s">
        <v>59</v>
      </c>
      <c r="E29" s="8">
        <f t="shared" ref="E29" si="4">AVERAGE(E4:E28)</f>
        <v>23.449407999999998</v>
      </c>
      <c r="G29" s="8">
        <f>AVERAGE(G4:G26)</f>
        <v>5637.1147826086954</v>
      </c>
      <c r="H29" s="10">
        <f>AVERAGE(H4:H26)</f>
        <v>469.75956521739135</v>
      </c>
    </row>
    <row r="31" spans="1:8" x14ac:dyDescent="0.3">
      <c r="A31" t="s">
        <v>70</v>
      </c>
    </row>
    <row r="32" spans="1:8" x14ac:dyDescent="0.3">
      <c r="A32" t="s">
        <v>64</v>
      </c>
      <c r="B32" s="11">
        <v>2023.98</v>
      </c>
    </row>
    <row r="33" spans="1:8" x14ac:dyDescent="0.3">
      <c r="A33" s="12" t="s">
        <v>65</v>
      </c>
      <c r="B33" s="7">
        <f>B32/12</f>
        <v>168.66499999999999</v>
      </c>
    </row>
    <row r="36" spans="1:8" x14ac:dyDescent="0.3">
      <c r="A36" s="12" t="s">
        <v>68</v>
      </c>
    </row>
    <row r="37" spans="1:8" x14ac:dyDescent="0.3">
      <c r="A37" t="s">
        <v>67</v>
      </c>
      <c r="B37" s="2">
        <v>31.68</v>
      </c>
    </row>
    <row r="38" spans="1:8" x14ac:dyDescent="0.3">
      <c r="A38" t="s">
        <v>69</v>
      </c>
      <c r="B38" s="2">
        <v>78.95</v>
      </c>
    </row>
    <row r="39" spans="1:8" x14ac:dyDescent="0.3">
      <c r="A39" s="12" t="s">
        <v>65</v>
      </c>
      <c r="B39" s="6">
        <f>B38+B37</f>
        <v>110.63</v>
      </c>
      <c r="H39" s="2" t="s">
        <v>61</v>
      </c>
    </row>
    <row r="40" spans="1:8" x14ac:dyDescent="0.3">
      <c r="D40" t="s">
        <v>66</v>
      </c>
      <c r="H40" s="3">
        <f>H29</f>
        <v>469.75956521739135</v>
      </c>
    </row>
    <row r="41" spans="1:8" x14ac:dyDescent="0.3">
      <c r="D41" t="s">
        <v>60</v>
      </c>
      <c r="H41" s="3">
        <f>B33</f>
        <v>168.66499999999999</v>
      </c>
    </row>
    <row r="42" spans="1:8" x14ac:dyDescent="0.3">
      <c r="D42" t="s">
        <v>62</v>
      </c>
      <c r="H42" s="3">
        <v>450</v>
      </c>
    </row>
    <row r="43" spans="1:8" x14ac:dyDescent="0.3">
      <c r="D43" t="s">
        <v>63</v>
      </c>
      <c r="H43" s="3">
        <f>B39</f>
        <v>110.63</v>
      </c>
    </row>
    <row r="44" spans="1:8" x14ac:dyDescent="0.3">
      <c r="F44" s="6" t="s">
        <v>71</v>
      </c>
      <c r="H44" s="13">
        <f>SUM(H40:H43)</f>
        <v>1199.0545652173914</v>
      </c>
    </row>
  </sheetData>
  <sortState xmlns:xlrd2="http://schemas.microsoft.com/office/spreadsheetml/2017/richdata2" ref="A3:H27">
    <sortCondition ref="H2:H27"/>
  </sortState>
  <hyperlinks>
    <hyperlink ref="D14" r:id="rId1" xr:uid="{3D6D338B-E379-48BF-8D91-677CA1586C8D}"/>
    <hyperlink ref="D8" r:id="rId2" xr:uid="{9E0A11D3-599D-4340-930B-FF1DB602A373}"/>
    <hyperlink ref="D11" r:id="rId3" xr:uid="{D280925B-6F52-4644-9D18-49556D97858A}"/>
    <hyperlink ref="D3" r:id="rId4" xr:uid="{8EB4ED77-65EF-4289-BA58-64B4CA6EE52D}"/>
    <hyperlink ref="D10" r:id="rId5" xr:uid="{E8731069-356A-45BE-B243-1C63D06DD68F}"/>
    <hyperlink ref="D27" r:id="rId6" xr:uid="{C3AA8D43-63B2-49D7-A9FF-9E77681F5456}"/>
    <hyperlink ref="D20" r:id="rId7" xr:uid="{84FB8BB3-6E5B-4412-A2A8-43994503C8CB}"/>
    <hyperlink ref="D24" r:id="rId8" xr:uid="{51D0DF4E-34D8-4F38-9F49-830E60C2D58D}"/>
  </hyperlinks>
  <pageMargins left="0.7" right="0.7" top="0.75" bottom="0.75" header="0.3" footer="0.3"/>
  <pageSetup orientation="portrait" verticalDpi="0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 Wilson</dc:creator>
  <cp:lastModifiedBy>John Motley</cp:lastModifiedBy>
  <dcterms:created xsi:type="dcterms:W3CDTF">2024-10-21T18:26:36Z</dcterms:created>
  <dcterms:modified xsi:type="dcterms:W3CDTF">2025-01-13T23:09:59Z</dcterms:modified>
</cp:coreProperties>
</file>