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ennedy\Documents\District 3\District #3\Monthly Reports\"/>
    </mc:Choice>
  </mc:AlternateContent>
  <xr:revisionPtr revIDLastSave="0" documentId="8_{9BC58CAA-3C96-4BEB-AEEC-C38DB9EEFE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dget vs. Actuals" sheetId="1" r:id="rId1"/>
  </sheets>
  <calcPr calcId="191029"/>
</workbook>
</file>

<file path=xl/calcChain.xml><?xml version="1.0" encoding="utf-8"?>
<calcChain xmlns="http://schemas.openxmlformats.org/spreadsheetml/2006/main">
  <c r="B33" i="1" l="1"/>
  <c r="C32" i="1"/>
  <c r="B32" i="1"/>
  <c r="C31" i="1"/>
  <c r="B31" i="1"/>
  <c r="C30" i="1"/>
  <c r="B30" i="1"/>
  <c r="C29" i="1"/>
  <c r="C28" i="1"/>
  <c r="C27" i="1"/>
  <c r="B27" i="1"/>
  <c r="C26" i="1"/>
  <c r="B26" i="1"/>
  <c r="B25" i="1"/>
  <c r="C24" i="1"/>
  <c r="B24" i="1"/>
  <c r="B23" i="1"/>
  <c r="C22" i="1"/>
  <c r="B22" i="1"/>
  <c r="C21" i="1"/>
  <c r="B21" i="1"/>
  <c r="C20" i="1"/>
  <c r="B20" i="1"/>
  <c r="B19" i="1"/>
  <c r="B34" i="1" s="1"/>
  <c r="C18" i="1"/>
  <c r="C17" i="1"/>
  <c r="C34" i="1" s="1"/>
  <c r="B17" i="1"/>
  <c r="B14" i="1"/>
  <c r="B15" i="1" s="1"/>
  <c r="B35" i="1" s="1"/>
  <c r="B36" i="1" s="1"/>
  <c r="C13" i="1"/>
  <c r="B13" i="1"/>
  <c r="C12" i="1"/>
  <c r="B12" i="1"/>
  <c r="C11" i="1"/>
  <c r="B11" i="1"/>
  <c r="C10" i="1"/>
  <c r="B10" i="1"/>
  <c r="C9" i="1"/>
  <c r="B9" i="1"/>
  <c r="C8" i="1"/>
  <c r="C14" i="1" s="1"/>
  <c r="C15" i="1" s="1"/>
  <c r="C35" i="1" s="1"/>
  <c r="C36" i="1" s="1"/>
  <c r="B8" i="1"/>
</calcChain>
</file>

<file path=xl/sharedStrings.xml><?xml version="1.0" encoding="utf-8"?>
<sst xmlns="http://schemas.openxmlformats.org/spreadsheetml/2006/main" count="37" uniqueCount="37">
  <si>
    <t>Total</t>
  </si>
  <si>
    <t>Actual</t>
  </si>
  <si>
    <t>Budget</t>
  </si>
  <si>
    <t>Income</t>
  </si>
  <si>
    <t xml:space="preserve">   Interest Income</t>
  </si>
  <si>
    <t xml:space="preserve">   Personal Property Reallocation</t>
  </si>
  <si>
    <t xml:space="preserve">   Taxes - Current</t>
  </si>
  <si>
    <t xml:space="preserve">   Taxes - Delinquent</t>
  </si>
  <si>
    <t xml:space="preserve">   Taxes - Fee In Lieu</t>
  </si>
  <si>
    <t xml:space="preserve">   UPP Taxes and Fees</t>
  </si>
  <si>
    <t>Total Income</t>
  </si>
  <si>
    <t>Gross Profit</t>
  </si>
  <si>
    <t>Expenses</t>
  </si>
  <si>
    <t xml:space="preserve">   Advertising</t>
  </si>
  <si>
    <t xml:space="preserve">   Capital Outlay - Buildings</t>
  </si>
  <si>
    <t xml:space="preserve">   Capital Outlay - Equipment</t>
  </si>
  <si>
    <t xml:space="preserve">   CDA Refund</t>
  </si>
  <si>
    <t xml:space="preserve">   Debt Service</t>
  </si>
  <si>
    <t xml:space="preserve">   Dues and Subscriptions</t>
  </si>
  <si>
    <t xml:space="preserve">   Inland Port</t>
  </si>
  <si>
    <t xml:space="preserve">   Insurance and Bonding</t>
  </si>
  <si>
    <t xml:space="preserve">   Interest Zions Bank 2020</t>
  </si>
  <si>
    <t xml:space="preserve">   Lease Payment</t>
  </si>
  <si>
    <t xml:space="preserve">   Miscellaneous - Tax Appeals</t>
  </si>
  <si>
    <t xml:space="preserve">   Office Supplies</t>
  </si>
  <si>
    <t xml:space="preserve">   Other Expenses</t>
  </si>
  <si>
    <t xml:space="preserve">   Other Services</t>
  </si>
  <si>
    <t xml:space="preserve">   Professional Expense</t>
  </si>
  <si>
    <t xml:space="preserve">   Transfer for Maintenance</t>
  </si>
  <si>
    <t xml:space="preserve">   Unapplied Cash Bill Payment Expense</t>
  </si>
  <si>
    <t>Total Expenses</t>
  </si>
  <si>
    <t>Net Operating Income</t>
  </si>
  <si>
    <t>Net Income</t>
  </si>
  <si>
    <t>Tuesday, Dec 10, 2024 10:05:28 AM GMT-8 - Cash Basis</t>
  </si>
  <si>
    <t>Milford Area Health Care Service District #3</t>
  </si>
  <si>
    <t xml:space="preserve">Budget vs. Actuals: Budget_FY24_P&amp;L - FY24 P&amp;L </t>
  </si>
  <si>
    <t>January -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</si>
</sst>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workbookViewId="0">
      <selection sqref="A1:C1"/>
    </sheetView>
  </sheetViews>
  <sheetFormatPr defaultRowHeight="14.4" x14ac:dyDescent="0.3"/>
  <cols>
    <col min="1" max="1" width="33.5546875" customWidth="1"/>
    <col min="2" max="3" width="27.44140625" customWidth="1"/>
  </cols>
  <sheetData>
    <row r="1" spans="1:3" ht="17.399999999999999" x14ac:dyDescent="0.3">
      <c r="A1" s="12" t="s">
        <v>34</v>
      </c>
      <c r="B1" s="11"/>
      <c r="C1" s="11"/>
    </row>
    <row r="2" spans="1:3" ht="17.399999999999999" x14ac:dyDescent="0.3">
      <c r="A2" s="12" t="s">
        <v>35</v>
      </c>
      <c r="B2" s="11"/>
      <c r="C2" s="11"/>
    </row>
    <row r="3" spans="1:3" x14ac:dyDescent="0.3">
      <c r="A3" s="13" t="s">
        <v>36</v>
      </c>
      <c r="B3" s="11"/>
      <c r="C3" s="11"/>
    </row>
    <row r="5" spans="1:3" x14ac:dyDescent="0.3">
      <c r="A5" s="1"/>
      <c r="B5" s="8" t="s">
        <v>0</v>
      </c>
      <c r="C5" s="9"/>
    </row>
    <row r="6" spans="1:3" x14ac:dyDescent="0.3">
      <c r="A6" s="1"/>
      <c r="B6" s="2" t="s">
        <v>1</v>
      </c>
      <c r="C6" s="2" t="s">
        <v>2</v>
      </c>
    </row>
    <row r="7" spans="1:3" x14ac:dyDescent="0.3">
      <c r="A7" s="3" t="s">
        <v>3</v>
      </c>
      <c r="B7" s="4"/>
      <c r="C7" s="4"/>
    </row>
    <row r="8" spans="1:3" x14ac:dyDescent="0.3">
      <c r="A8" s="3" t="s">
        <v>4</v>
      </c>
      <c r="B8" s="5">
        <f>80393.76</f>
        <v>80393.759999999995</v>
      </c>
      <c r="C8" s="5">
        <f>50000</f>
        <v>50000</v>
      </c>
    </row>
    <row r="9" spans="1:3" x14ac:dyDescent="0.3">
      <c r="A9" s="3" t="s">
        <v>5</v>
      </c>
      <c r="B9" s="5">
        <f>5652.06</f>
        <v>5652.06</v>
      </c>
      <c r="C9" s="5">
        <f>20000</f>
        <v>20000</v>
      </c>
    </row>
    <row r="10" spans="1:3" x14ac:dyDescent="0.3">
      <c r="A10" s="3" t="s">
        <v>6</v>
      </c>
      <c r="B10" s="5">
        <f>771932.27</f>
        <v>771932.27</v>
      </c>
      <c r="C10" s="5">
        <f>930405</f>
        <v>930405</v>
      </c>
    </row>
    <row r="11" spans="1:3" x14ac:dyDescent="0.3">
      <c r="A11" s="3" t="s">
        <v>7</v>
      </c>
      <c r="B11" s="5">
        <f>84467.86</f>
        <v>84467.86</v>
      </c>
      <c r="C11" s="5">
        <f>20000</f>
        <v>20000</v>
      </c>
    </row>
    <row r="12" spans="1:3" x14ac:dyDescent="0.3">
      <c r="A12" s="3" t="s">
        <v>8</v>
      </c>
      <c r="B12" s="5">
        <f>37422.54</f>
        <v>37422.54</v>
      </c>
      <c r="C12" s="5">
        <f>30000</f>
        <v>30000</v>
      </c>
    </row>
    <row r="13" spans="1:3" x14ac:dyDescent="0.3">
      <c r="A13" s="3" t="s">
        <v>9</v>
      </c>
      <c r="B13" s="5">
        <f>579768.36</f>
        <v>579768.36</v>
      </c>
      <c r="C13" s="5">
        <f>520000</f>
        <v>520000</v>
      </c>
    </row>
    <row r="14" spans="1:3" x14ac:dyDescent="0.3">
      <c r="A14" s="3" t="s">
        <v>10</v>
      </c>
      <c r="B14" s="6">
        <f>(((((B8)+(B9))+(B10))+(B11))+(B12))+(B13)</f>
        <v>1559636.85</v>
      </c>
      <c r="C14" s="6">
        <f>(((((C8)+(C9))+(C10))+(C11))+(C12))+(C13)</f>
        <v>1570405</v>
      </c>
    </row>
    <row r="15" spans="1:3" x14ac:dyDescent="0.3">
      <c r="A15" s="3" t="s">
        <v>11</v>
      </c>
      <c r="B15" s="6">
        <f>(B14)-(0)</f>
        <v>1559636.85</v>
      </c>
      <c r="C15" s="6">
        <f>(C14)-(0)</f>
        <v>1570405</v>
      </c>
    </row>
    <row r="16" spans="1:3" x14ac:dyDescent="0.3">
      <c r="A16" s="3" t="s">
        <v>12</v>
      </c>
      <c r="B16" s="4"/>
      <c r="C16" s="4"/>
    </row>
    <row r="17" spans="1:3" x14ac:dyDescent="0.3">
      <c r="A17" s="3" t="s">
        <v>13</v>
      </c>
      <c r="B17" s="5">
        <f>134.72</f>
        <v>134.72</v>
      </c>
      <c r="C17" s="5">
        <f>300</f>
        <v>300</v>
      </c>
    </row>
    <row r="18" spans="1:3" x14ac:dyDescent="0.3">
      <c r="A18" s="3" t="s">
        <v>14</v>
      </c>
      <c r="B18" s="4"/>
      <c r="C18" s="5">
        <f>387005</f>
        <v>387005</v>
      </c>
    </row>
    <row r="19" spans="1:3" x14ac:dyDescent="0.3">
      <c r="A19" s="3" t="s">
        <v>15</v>
      </c>
      <c r="B19" s="5">
        <f>475668.11</f>
        <v>475668.11</v>
      </c>
      <c r="C19" s="4"/>
    </row>
    <row r="20" spans="1:3" x14ac:dyDescent="0.3">
      <c r="A20" s="3" t="s">
        <v>16</v>
      </c>
      <c r="B20" s="5">
        <f>328833.36</f>
        <v>328833.36</v>
      </c>
      <c r="C20" s="5">
        <f>320000</f>
        <v>320000</v>
      </c>
    </row>
    <row r="21" spans="1:3" x14ac:dyDescent="0.3">
      <c r="A21" s="3" t="s">
        <v>17</v>
      </c>
      <c r="B21" s="5">
        <f>309450.01</f>
        <v>309450.01</v>
      </c>
      <c r="C21" s="5">
        <f>436000</f>
        <v>436000</v>
      </c>
    </row>
    <row r="22" spans="1:3" x14ac:dyDescent="0.3">
      <c r="A22" s="3" t="s">
        <v>18</v>
      </c>
      <c r="B22" s="5">
        <f>1031.6</f>
        <v>1031.5999999999999</v>
      </c>
      <c r="C22" s="5">
        <f>1000</f>
        <v>1000</v>
      </c>
    </row>
    <row r="23" spans="1:3" x14ac:dyDescent="0.3">
      <c r="A23" s="3" t="s">
        <v>19</v>
      </c>
      <c r="B23" s="5">
        <f>2001.51</f>
        <v>2001.51</v>
      </c>
      <c r="C23" s="4"/>
    </row>
    <row r="24" spans="1:3" x14ac:dyDescent="0.3">
      <c r="A24" s="3" t="s">
        <v>20</v>
      </c>
      <c r="B24" s="5">
        <f>33532</f>
        <v>33532</v>
      </c>
      <c r="C24" s="5">
        <f>30000</f>
        <v>30000</v>
      </c>
    </row>
    <row r="25" spans="1:3" x14ac:dyDescent="0.3">
      <c r="A25" s="3" t="s">
        <v>21</v>
      </c>
      <c r="B25" s="5">
        <f>124857.78</f>
        <v>124857.78</v>
      </c>
      <c r="C25" s="4"/>
    </row>
    <row r="26" spans="1:3" x14ac:dyDescent="0.3">
      <c r="A26" s="3" t="s">
        <v>22</v>
      </c>
      <c r="B26" s="5">
        <f>9863.7</f>
        <v>9863.7000000000007</v>
      </c>
      <c r="C26" s="5">
        <f>10000</f>
        <v>10000</v>
      </c>
    </row>
    <row r="27" spans="1:3" x14ac:dyDescent="0.3">
      <c r="A27" s="3" t="s">
        <v>23</v>
      </c>
      <c r="B27" s="5">
        <f>4267.14</f>
        <v>4267.1400000000003</v>
      </c>
      <c r="C27" s="5">
        <f>30000</f>
        <v>30000</v>
      </c>
    </row>
    <row r="28" spans="1:3" x14ac:dyDescent="0.3">
      <c r="A28" s="3" t="s">
        <v>24</v>
      </c>
      <c r="B28" s="4"/>
      <c r="C28" s="5">
        <f>3000</f>
        <v>3000</v>
      </c>
    </row>
    <row r="29" spans="1:3" x14ac:dyDescent="0.3">
      <c r="A29" s="3" t="s">
        <v>25</v>
      </c>
      <c r="B29" s="4"/>
      <c r="C29" s="5">
        <f>30000</f>
        <v>30000</v>
      </c>
    </row>
    <row r="30" spans="1:3" x14ac:dyDescent="0.3">
      <c r="A30" s="3" t="s">
        <v>26</v>
      </c>
      <c r="B30" s="5">
        <f>3600</f>
        <v>3600</v>
      </c>
      <c r="C30" s="5">
        <f>3600</f>
        <v>3600</v>
      </c>
    </row>
    <row r="31" spans="1:3" x14ac:dyDescent="0.3">
      <c r="A31" s="3" t="s">
        <v>27</v>
      </c>
      <c r="B31" s="5">
        <f>11075</f>
        <v>11075</v>
      </c>
      <c r="C31" s="5">
        <f>14500</f>
        <v>14500</v>
      </c>
    </row>
    <row r="32" spans="1:3" x14ac:dyDescent="0.3">
      <c r="A32" s="3" t="s">
        <v>28</v>
      </c>
      <c r="B32" s="5">
        <f>33333.34</f>
        <v>33333.339999999997</v>
      </c>
      <c r="C32" s="5">
        <f>305000</f>
        <v>305000</v>
      </c>
    </row>
    <row r="33" spans="1:3" x14ac:dyDescent="0.3">
      <c r="A33" s="3" t="s">
        <v>29</v>
      </c>
      <c r="B33" s="5">
        <f>0</f>
        <v>0</v>
      </c>
      <c r="C33" s="4"/>
    </row>
    <row r="34" spans="1:3" x14ac:dyDescent="0.3">
      <c r="A34" s="3" t="s">
        <v>30</v>
      </c>
      <c r="B34" s="6">
        <f>((((((((((((((((B17)+(B18))+(B19))+(B20))+(B21))+(B22))+(B23))+(B24))+(B25))+(B26))+(B27))+(B28))+(B29))+(B30))+(B31))+(B32))+(B33)</f>
        <v>1337648.27</v>
      </c>
      <c r="C34" s="6">
        <f>((((((((((((((((C17)+(C18))+(C19))+(C20))+(C21))+(C22))+(C23))+(C24))+(C25))+(C26))+(C27))+(C28))+(C29))+(C30))+(C31))+(C32))+(C33)</f>
        <v>1570405</v>
      </c>
    </row>
    <row r="35" spans="1:3" x14ac:dyDescent="0.3">
      <c r="A35" s="3" t="s">
        <v>31</v>
      </c>
      <c r="B35" s="6">
        <f>(B15)-(B34)</f>
        <v>221988.58000000007</v>
      </c>
      <c r="C35" s="6">
        <f>(C15)-(C34)</f>
        <v>0</v>
      </c>
    </row>
    <row r="36" spans="1:3" x14ac:dyDescent="0.3">
      <c r="A36" s="3" t="s">
        <v>32</v>
      </c>
      <c r="B36" s="7">
        <f>(B35)+(0)</f>
        <v>221988.58000000007</v>
      </c>
      <c r="C36" s="7">
        <f>(C35)+(0)</f>
        <v>0</v>
      </c>
    </row>
    <row r="37" spans="1:3" x14ac:dyDescent="0.3">
      <c r="A37" s="3"/>
      <c r="B37" s="4"/>
      <c r="C37" s="4"/>
    </row>
    <row r="40" spans="1:3" x14ac:dyDescent="0.3">
      <c r="A40" s="10" t="s">
        <v>33</v>
      </c>
      <c r="B40" s="11"/>
      <c r="C40" s="11"/>
    </row>
  </sheetData>
  <mergeCells count="5">
    <mergeCell ref="B5:C5"/>
    <mergeCell ref="A40:C40"/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vs. Actuals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Nedra Kennedy</cp:lastModifiedBy>
  <dcterms:created xsi:type="dcterms:W3CDTF">2024-12-10T18:05:28Z</dcterms:created>
  <dcterms:modified xsi:type="dcterms:W3CDTF">2024-12-10T18:06:03Z</dcterms:modified>
</cp:coreProperties>
</file>