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ennedy\Documents\District 3\District #3\Monthly Reports\"/>
    </mc:Choice>
  </mc:AlternateContent>
  <xr:revisionPtr revIDLastSave="0" documentId="8_{B236AE0E-4235-4773-B8E2-9DB9247ABF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lance Sheet" sheetId="1" r:id="rId1"/>
  </sheets>
  <calcPr calcId="191029"/>
</workbook>
</file>

<file path=xl/calcChain.xml><?xml version="1.0" encoding="utf-8"?>
<calcChain xmlns="http://schemas.openxmlformats.org/spreadsheetml/2006/main">
  <c r="B63" i="1" l="1"/>
  <c r="B62" i="1"/>
  <c r="B61" i="1"/>
  <c r="B60" i="1"/>
  <c r="B59" i="1"/>
  <c r="B64" i="1" s="1"/>
  <c r="B54" i="1"/>
  <c r="B53" i="1"/>
  <c r="B55" i="1" s="1"/>
  <c r="B56" i="1" s="1"/>
  <c r="B52" i="1"/>
  <c r="B48" i="1"/>
  <c r="B49" i="1" s="1"/>
  <c r="B50" i="1" s="1"/>
  <c r="B42" i="1"/>
  <c r="B41" i="1"/>
  <c r="B40" i="1"/>
  <c r="B39" i="1"/>
  <c r="B35" i="1"/>
  <c r="B34" i="1"/>
  <c r="B33" i="1"/>
  <c r="B36" i="1" s="1"/>
  <c r="B32" i="1"/>
  <c r="B31" i="1"/>
  <c r="B30" i="1"/>
  <c r="B29" i="1"/>
  <c r="B26" i="1"/>
  <c r="B25" i="1"/>
  <c r="B24" i="1"/>
  <c r="B21" i="1"/>
  <c r="B20" i="1"/>
  <c r="B19" i="1"/>
  <c r="B18" i="1"/>
  <c r="B17" i="1"/>
  <c r="B22" i="1" s="1"/>
  <c r="B14" i="1"/>
  <c r="B13" i="1"/>
  <c r="B12" i="1"/>
  <c r="B11" i="1"/>
  <c r="B10" i="1"/>
  <c r="B9" i="1"/>
  <c r="B15" i="1" s="1"/>
  <c r="B37" i="1" l="1"/>
  <c r="B27" i="1"/>
  <c r="B43" i="1" s="1"/>
  <c r="B57" i="1"/>
  <c r="B65" i="1" s="1"/>
</calcChain>
</file>

<file path=xl/sharedStrings.xml><?xml version="1.0" encoding="utf-8"?>
<sst xmlns="http://schemas.openxmlformats.org/spreadsheetml/2006/main" count="65" uniqueCount="65">
  <si>
    <t>Total</t>
  </si>
  <si>
    <t>ASSETS</t>
  </si>
  <si>
    <t xml:space="preserve">   Current Assets</t>
  </si>
  <si>
    <t xml:space="preserve">      Bank Accounts</t>
  </si>
  <si>
    <t xml:space="preserve">         200 Utah State Treasury Restricted</t>
  </si>
  <si>
    <t xml:space="preserve">         202 Wells Fargo Bank</t>
  </si>
  <si>
    <t xml:space="preserve">         Utah Independent Bank</t>
  </si>
  <si>
    <t xml:space="preserve">         Utah State Treasury</t>
  </si>
  <si>
    <t xml:space="preserve">            201 Utah State Treasury-UnRestrict</t>
  </si>
  <si>
    <t xml:space="preserve">         Total Utah State Treasury</t>
  </si>
  <si>
    <t xml:space="preserve">      Total Bank Accounts</t>
  </si>
  <si>
    <t xml:space="preserve">      Accounts Receivable</t>
  </si>
  <si>
    <t xml:space="preserve">         210 Accounts Receivable</t>
  </si>
  <si>
    <t xml:space="preserve">         220 Lease Receivable</t>
  </si>
  <si>
    <t xml:space="preserve">         240 Lease Revenue Bonds</t>
  </si>
  <si>
    <t xml:space="preserve">         245 Property Tax Receivable</t>
  </si>
  <si>
    <t xml:space="preserve">         Lease Payable - EMS Center</t>
  </si>
  <si>
    <t xml:space="preserve">      Total Accounts Receivable</t>
  </si>
  <si>
    <t xml:space="preserve">      Other Current Assets</t>
  </si>
  <si>
    <t xml:space="preserve">         1499 Undeposited Funds</t>
  </si>
  <si>
    <t xml:space="preserve">         235 Prepaid Expense</t>
  </si>
  <si>
    <t xml:space="preserve">      Total Other Current Assets</t>
  </si>
  <si>
    <t xml:space="preserve">   Total Current Assets</t>
  </si>
  <si>
    <t xml:space="preserve">   Fixed Assets</t>
  </si>
  <si>
    <t xml:space="preserve">      261 Property, Plant and Equipment Right to Use Asset</t>
  </si>
  <si>
    <t xml:space="preserve">      Property, Plant and Equipment</t>
  </si>
  <si>
    <t xml:space="preserve">         250 Building - Minersville Clinic</t>
  </si>
  <si>
    <t xml:space="preserve">         252 Equipment &amp; Improvements</t>
  </si>
  <si>
    <t xml:space="preserve">         253 Building and Improvements</t>
  </si>
  <si>
    <t xml:space="preserve">         254 Ambulance</t>
  </si>
  <si>
    <t xml:space="preserve">         255 Land - Milford Hospital</t>
  </si>
  <si>
    <t xml:space="preserve">      Total Property, Plant and Equipment</t>
  </si>
  <si>
    <t xml:space="preserve">   Total Fixed Assets</t>
  </si>
  <si>
    <t xml:space="preserve">   Other Assets</t>
  </si>
  <si>
    <t xml:space="preserve">      230 Due from Other Governments</t>
  </si>
  <si>
    <t xml:space="preserve">      306 Deferred Inflow- Property Taxes</t>
  </si>
  <si>
    <t xml:space="preserve">      319 Amount to be Provided for L-T D</t>
  </si>
  <si>
    <t xml:space="preserve">   Total Other Assets</t>
  </si>
  <si>
    <t>TOTAL ASSETS</t>
  </si>
  <si>
    <t>LIABILITIES AND EQUITY</t>
  </si>
  <si>
    <t xml:space="preserve">   Liabilities</t>
  </si>
  <si>
    <t xml:space="preserve">      Current Liabilities</t>
  </si>
  <si>
    <t xml:space="preserve">         Accounts Payable</t>
  </si>
  <si>
    <t xml:space="preserve">            300 Accounts Payable</t>
  </si>
  <si>
    <t xml:space="preserve">         Total Accounts Payable</t>
  </si>
  <si>
    <t xml:space="preserve">      Total Current Liabilities</t>
  </si>
  <si>
    <t xml:space="preserve">      Long-Term Liabilities</t>
  </si>
  <si>
    <t xml:space="preserve">         2019 Refunded Bonds</t>
  </si>
  <si>
    <t xml:space="preserve">         Loan Payable</t>
  </si>
  <si>
    <t xml:space="preserve">            317 2012 Lease Revenue Bond B1208</t>
  </si>
  <si>
    <t xml:space="preserve">         Total Loan Payable</t>
  </si>
  <si>
    <t xml:space="preserve">      Total Long-Term Liabilities</t>
  </si>
  <si>
    <t xml:space="preserve">   Total Liabilities</t>
  </si>
  <si>
    <t xml:space="preserve">   Equity</t>
  </si>
  <si>
    <t xml:space="preserve">      1110 Retained Earnings</t>
  </si>
  <si>
    <t xml:space="preserve">      259 Investment in Gen. Fxd. Assets</t>
  </si>
  <si>
    <t xml:space="preserve">      3000 Opening Bal Equity</t>
  </si>
  <si>
    <t xml:space="preserve">      500 Fund Balance Beg of Year</t>
  </si>
  <si>
    <t xml:space="preserve">      Net Income</t>
  </si>
  <si>
    <t xml:space="preserve">   Total Equity</t>
  </si>
  <si>
    <t>TOTAL LIABILITIES AND EQUITY</t>
  </si>
  <si>
    <t>Tuesday, Dec 10, 2024 10:07:07 AM GMT-8 - Accrual Basis</t>
  </si>
  <si>
    <t>Milford Area Health Care Service District #3</t>
  </si>
  <si>
    <t>Balance Sheet</t>
  </si>
  <si>
    <t>As of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</si>
</sst>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9"/>
  <sheetViews>
    <sheetView tabSelected="1" workbookViewId="0">
      <selection sqref="A1:B1"/>
    </sheetView>
  </sheetViews>
  <sheetFormatPr defaultRowHeight="14.4" x14ac:dyDescent="0.3"/>
  <cols>
    <col min="1" max="1" width="50.6640625" customWidth="1"/>
    <col min="2" max="2" width="38.6640625" customWidth="1"/>
  </cols>
  <sheetData>
    <row r="1" spans="1:2" ht="17.399999999999999" x14ac:dyDescent="0.3">
      <c r="A1" s="10" t="s">
        <v>62</v>
      </c>
      <c r="B1" s="9"/>
    </row>
    <row r="2" spans="1:2" ht="17.399999999999999" x14ac:dyDescent="0.3">
      <c r="A2" s="10" t="s">
        <v>63</v>
      </c>
      <c r="B2" s="9"/>
    </row>
    <row r="3" spans="1:2" x14ac:dyDescent="0.3">
      <c r="A3" s="11" t="s">
        <v>64</v>
      </c>
      <c r="B3" s="9"/>
    </row>
    <row r="5" spans="1:2" x14ac:dyDescent="0.3">
      <c r="A5" s="1"/>
      <c r="B5" s="2" t="s">
        <v>0</v>
      </c>
    </row>
    <row r="6" spans="1:2" x14ac:dyDescent="0.3">
      <c r="A6" s="3" t="s">
        <v>1</v>
      </c>
      <c r="B6" s="4"/>
    </row>
    <row r="7" spans="1:2" x14ac:dyDescent="0.3">
      <c r="A7" s="3" t="s">
        <v>2</v>
      </c>
      <c r="B7" s="4"/>
    </row>
    <row r="8" spans="1:2" x14ac:dyDescent="0.3">
      <c r="A8" s="3" t="s">
        <v>3</v>
      </c>
      <c r="B8" s="4"/>
    </row>
    <row r="9" spans="1:2" x14ac:dyDescent="0.3">
      <c r="A9" s="3" t="s">
        <v>4</v>
      </c>
      <c r="B9" s="5">
        <f>20178</f>
        <v>20178</v>
      </c>
    </row>
    <row r="10" spans="1:2" x14ac:dyDescent="0.3">
      <c r="A10" s="3" t="s">
        <v>5</v>
      </c>
      <c r="B10" s="5">
        <f>1512.78</f>
        <v>1512.78</v>
      </c>
    </row>
    <row r="11" spans="1:2" x14ac:dyDescent="0.3">
      <c r="A11" s="3" t="s">
        <v>6</v>
      </c>
      <c r="B11" s="5">
        <f>789843.99</f>
        <v>789843.99</v>
      </c>
    </row>
    <row r="12" spans="1:2" x14ac:dyDescent="0.3">
      <c r="A12" s="3" t="s">
        <v>7</v>
      </c>
      <c r="B12" s="5">
        <f>817278.82</f>
        <v>817278.82</v>
      </c>
    </row>
    <row r="13" spans="1:2" x14ac:dyDescent="0.3">
      <c r="A13" s="3" t="s">
        <v>8</v>
      </c>
      <c r="B13" s="5">
        <f>222139.65</f>
        <v>222139.65</v>
      </c>
    </row>
    <row r="14" spans="1:2" x14ac:dyDescent="0.3">
      <c r="A14" s="3" t="s">
        <v>9</v>
      </c>
      <c r="B14" s="6">
        <f>(B12)+(B13)</f>
        <v>1039418.47</v>
      </c>
    </row>
    <row r="15" spans="1:2" x14ac:dyDescent="0.3">
      <c r="A15" s="3" t="s">
        <v>10</v>
      </c>
      <c r="B15" s="6">
        <f>(((B9)+(B10))+(B11))+(B14)</f>
        <v>1850953.24</v>
      </c>
    </row>
    <row r="16" spans="1:2" x14ac:dyDescent="0.3">
      <c r="A16" s="3" t="s">
        <v>11</v>
      </c>
      <c r="B16" s="4"/>
    </row>
    <row r="17" spans="1:2" x14ac:dyDescent="0.3">
      <c r="A17" s="3" t="s">
        <v>12</v>
      </c>
      <c r="B17" s="5">
        <f>0</f>
        <v>0</v>
      </c>
    </row>
    <row r="18" spans="1:2" x14ac:dyDescent="0.3">
      <c r="A18" s="3" t="s">
        <v>13</v>
      </c>
      <c r="B18" s="5">
        <f>0</f>
        <v>0</v>
      </c>
    </row>
    <row r="19" spans="1:2" x14ac:dyDescent="0.3">
      <c r="A19" s="3" t="s">
        <v>14</v>
      </c>
      <c r="B19" s="5">
        <f>0</f>
        <v>0</v>
      </c>
    </row>
    <row r="20" spans="1:2" x14ac:dyDescent="0.3">
      <c r="A20" s="3" t="s">
        <v>15</v>
      </c>
      <c r="B20" s="5">
        <f>925063</f>
        <v>925063</v>
      </c>
    </row>
    <row r="21" spans="1:2" x14ac:dyDescent="0.3">
      <c r="A21" s="3" t="s">
        <v>16</v>
      </c>
      <c r="B21" s="5">
        <f>-190964.21</f>
        <v>-190964.21</v>
      </c>
    </row>
    <row r="22" spans="1:2" x14ac:dyDescent="0.3">
      <c r="A22" s="3" t="s">
        <v>17</v>
      </c>
      <c r="B22" s="6">
        <f>((((B17)+(B18))+(B19))+(B20))+(B21)</f>
        <v>734098.79</v>
      </c>
    </row>
    <row r="23" spans="1:2" x14ac:dyDescent="0.3">
      <c r="A23" s="3" t="s">
        <v>18</v>
      </c>
      <c r="B23" s="4"/>
    </row>
    <row r="24" spans="1:2" x14ac:dyDescent="0.3">
      <c r="A24" s="3" t="s">
        <v>19</v>
      </c>
      <c r="B24" s="5">
        <f>0</f>
        <v>0</v>
      </c>
    </row>
    <row r="25" spans="1:2" x14ac:dyDescent="0.3">
      <c r="A25" s="3" t="s">
        <v>20</v>
      </c>
      <c r="B25" s="5">
        <f>0</f>
        <v>0</v>
      </c>
    </row>
    <row r="26" spans="1:2" x14ac:dyDescent="0.3">
      <c r="A26" s="3" t="s">
        <v>21</v>
      </c>
      <c r="B26" s="6">
        <f>(B24)+(B25)</f>
        <v>0</v>
      </c>
    </row>
    <row r="27" spans="1:2" x14ac:dyDescent="0.3">
      <c r="A27" s="3" t="s">
        <v>22</v>
      </c>
      <c r="B27" s="6">
        <f>((B15)+(B22))+(B26)</f>
        <v>2585052.0300000003</v>
      </c>
    </row>
    <row r="28" spans="1:2" x14ac:dyDescent="0.3">
      <c r="A28" s="3" t="s">
        <v>23</v>
      </c>
      <c r="B28" s="4"/>
    </row>
    <row r="29" spans="1:2" x14ac:dyDescent="0.3">
      <c r="A29" s="3" t="s">
        <v>24</v>
      </c>
      <c r="B29" s="5">
        <f>204499.62</f>
        <v>204499.62</v>
      </c>
    </row>
    <row r="30" spans="1:2" x14ac:dyDescent="0.3">
      <c r="A30" s="3" t="s">
        <v>25</v>
      </c>
      <c r="B30" s="5">
        <f>58250.65</f>
        <v>58250.65</v>
      </c>
    </row>
    <row r="31" spans="1:2" x14ac:dyDescent="0.3">
      <c r="A31" s="3" t="s">
        <v>26</v>
      </c>
      <c r="B31" s="5">
        <f>22500</f>
        <v>22500</v>
      </c>
    </row>
    <row r="32" spans="1:2" x14ac:dyDescent="0.3">
      <c r="A32" s="3" t="s">
        <v>27</v>
      </c>
      <c r="B32" s="5">
        <f>238102.17</f>
        <v>238102.17</v>
      </c>
    </row>
    <row r="33" spans="1:2" x14ac:dyDescent="0.3">
      <c r="A33" s="3" t="s">
        <v>28</v>
      </c>
      <c r="B33" s="5">
        <f>9932939.57</f>
        <v>9932939.5700000003</v>
      </c>
    </row>
    <row r="34" spans="1:2" x14ac:dyDescent="0.3">
      <c r="A34" s="3" t="s">
        <v>29</v>
      </c>
      <c r="B34" s="5">
        <f>455418.32</f>
        <v>455418.32</v>
      </c>
    </row>
    <row r="35" spans="1:2" x14ac:dyDescent="0.3">
      <c r="A35" s="3" t="s">
        <v>30</v>
      </c>
      <c r="B35" s="5">
        <f>69203.3</f>
        <v>69203.3</v>
      </c>
    </row>
    <row r="36" spans="1:2" x14ac:dyDescent="0.3">
      <c r="A36" s="3" t="s">
        <v>31</v>
      </c>
      <c r="B36" s="6">
        <f>(((((B30)+(B31))+(B32))+(B33))+(B34))+(B35)</f>
        <v>10776414.010000002</v>
      </c>
    </row>
    <row r="37" spans="1:2" x14ac:dyDescent="0.3">
      <c r="A37" s="3" t="s">
        <v>32</v>
      </c>
      <c r="B37" s="6">
        <f>(B29)+(B36)</f>
        <v>10980913.630000001</v>
      </c>
    </row>
    <row r="38" spans="1:2" x14ac:dyDescent="0.3">
      <c r="A38" s="3" t="s">
        <v>33</v>
      </c>
      <c r="B38" s="4"/>
    </row>
    <row r="39" spans="1:2" x14ac:dyDescent="0.3">
      <c r="A39" s="3" t="s">
        <v>34</v>
      </c>
      <c r="B39" s="5">
        <f>30548.43</f>
        <v>30548.43</v>
      </c>
    </row>
    <row r="40" spans="1:2" x14ac:dyDescent="0.3">
      <c r="A40" s="3" t="s">
        <v>35</v>
      </c>
      <c r="B40" s="5">
        <f>-925063</f>
        <v>-925063</v>
      </c>
    </row>
    <row r="41" spans="1:2" x14ac:dyDescent="0.3">
      <c r="A41" s="3" t="s">
        <v>36</v>
      </c>
      <c r="B41" s="5">
        <f>5605964.21</f>
        <v>5605964.21</v>
      </c>
    </row>
    <row r="42" spans="1:2" x14ac:dyDescent="0.3">
      <c r="A42" s="3" t="s">
        <v>37</v>
      </c>
      <c r="B42" s="6">
        <f>((B39)+(B40))+(B41)</f>
        <v>4711449.6399999997</v>
      </c>
    </row>
    <row r="43" spans="1:2" x14ac:dyDescent="0.3">
      <c r="A43" s="3" t="s">
        <v>38</v>
      </c>
      <c r="B43" s="7">
        <f>((B27)+(B37))+(B42)</f>
        <v>18277415.300000001</v>
      </c>
    </row>
    <row r="44" spans="1:2" x14ac:dyDescent="0.3">
      <c r="A44" s="3" t="s">
        <v>39</v>
      </c>
      <c r="B44" s="4"/>
    </row>
    <row r="45" spans="1:2" x14ac:dyDescent="0.3">
      <c r="A45" s="3" t="s">
        <v>40</v>
      </c>
      <c r="B45" s="4"/>
    </row>
    <row r="46" spans="1:2" x14ac:dyDescent="0.3">
      <c r="A46" s="3" t="s">
        <v>41</v>
      </c>
      <c r="B46" s="4"/>
    </row>
    <row r="47" spans="1:2" x14ac:dyDescent="0.3">
      <c r="A47" s="3" t="s">
        <v>42</v>
      </c>
      <c r="B47" s="4"/>
    </row>
    <row r="48" spans="1:2" x14ac:dyDescent="0.3">
      <c r="A48" s="3" t="s">
        <v>43</v>
      </c>
      <c r="B48" s="5">
        <f>0</f>
        <v>0</v>
      </c>
    </row>
    <row r="49" spans="1:2" x14ac:dyDescent="0.3">
      <c r="A49" s="3" t="s">
        <v>44</v>
      </c>
      <c r="B49" s="6">
        <f>B48</f>
        <v>0</v>
      </c>
    </row>
    <row r="50" spans="1:2" x14ac:dyDescent="0.3">
      <c r="A50" s="3" t="s">
        <v>45</v>
      </c>
      <c r="B50" s="6">
        <f>B49</f>
        <v>0</v>
      </c>
    </row>
    <row r="51" spans="1:2" x14ac:dyDescent="0.3">
      <c r="A51" s="3" t="s">
        <v>46</v>
      </c>
      <c r="B51" s="4"/>
    </row>
    <row r="52" spans="1:2" x14ac:dyDescent="0.3">
      <c r="A52" s="3" t="s">
        <v>47</v>
      </c>
      <c r="B52" s="5">
        <f>5157000</f>
        <v>5157000</v>
      </c>
    </row>
    <row r="53" spans="1:2" x14ac:dyDescent="0.3">
      <c r="A53" s="3" t="s">
        <v>48</v>
      </c>
      <c r="B53" s="5">
        <f>0</f>
        <v>0</v>
      </c>
    </row>
    <row r="54" spans="1:2" x14ac:dyDescent="0.3">
      <c r="A54" s="3" t="s">
        <v>49</v>
      </c>
      <c r="B54" s="5">
        <f>258000</f>
        <v>258000</v>
      </c>
    </row>
    <row r="55" spans="1:2" x14ac:dyDescent="0.3">
      <c r="A55" s="3" t="s">
        <v>50</v>
      </c>
      <c r="B55" s="6">
        <f>(B53)+(B54)</f>
        <v>258000</v>
      </c>
    </row>
    <row r="56" spans="1:2" x14ac:dyDescent="0.3">
      <c r="A56" s="3" t="s">
        <v>51</v>
      </c>
      <c r="B56" s="6">
        <f>(B52)+(B55)</f>
        <v>5415000</v>
      </c>
    </row>
    <row r="57" spans="1:2" x14ac:dyDescent="0.3">
      <c r="A57" s="3" t="s">
        <v>52</v>
      </c>
      <c r="B57" s="6">
        <f>(B50)+(B56)</f>
        <v>5415000</v>
      </c>
    </row>
    <row r="58" spans="1:2" x14ac:dyDescent="0.3">
      <c r="A58" s="3" t="s">
        <v>53</v>
      </c>
      <c r="B58" s="4"/>
    </row>
    <row r="59" spans="1:2" x14ac:dyDescent="0.3">
      <c r="A59" s="3" t="s">
        <v>54</v>
      </c>
      <c r="B59" s="5">
        <f>1659513.09</f>
        <v>1659513.09</v>
      </c>
    </row>
    <row r="60" spans="1:2" x14ac:dyDescent="0.3">
      <c r="A60" s="3" t="s">
        <v>55</v>
      </c>
      <c r="B60" s="5">
        <f>10980913.63</f>
        <v>10980913.630000001</v>
      </c>
    </row>
    <row r="61" spans="1:2" x14ac:dyDescent="0.3">
      <c r="A61" s="3" t="s">
        <v>56</v>
      </c>
      <c r="B61" s="5">
        <f>0</f>
        <v>0</v>
      </c>
    </row>
    <row r="62" spans="1:2" x14ac:dyDescent="0.3">
      <c r="A62" s="3" t="s">
        <v>57</v>
      </c>
      <c r="B62" s="5">
        <f>0</f>
        <v>0</v>
      </c>
    </row>
    <row r="63" spans="1:2" x14ac:dyDescent="0.3">
      <c r="A63" s="3" t="s">
        <v>58</v>
      </c>
      <c r="B63" s="5">
        <f>221988.58</f>
        <v>221988.58</v>
      </c>
    </row>
    <row r="64" spans="1:2" x14ac:dyDescent="0.3">
      <c r="A64" s="3" t="s">
        <v>59</v>
      </c>
      <c r="B64" s="6">
        <f>((((B59)+(B60))+(B61))+(B62))+(B63)</f>
        <v>12862415.300000001</v>
      </c>
    </row>
    <row r="65" spans="1:2" x14ac:dyDescent="0.3">
      <c r="A65" s="3" t="s">
        <v>60</v>
      </c>
      <c r="B65" s="7">
        <f>(B57)+(B64)</f>
        <v>18277415.300000001</v>
      </c>
    </row>
    <row r="66" spans="1:2" x14ac:dyDescent="0.3">
      <c r="A66" s="3"/>
      <c r="B66" s="4"/>
    </row>
    <row r="69" spans="1:2" x14ac:dyDescent="0.3">
      <c r="A69" s="8" t="s">
        <v>61</v>
      </c>
      <c r="B69" s="9"/>
    </row>
  </sheetData>
  <mergeCells count="4">
    <mergeCell ref="A69:B69"/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Nedra Kennedy</cp:lastModifiedBy>
  <dcterms:created xsi:type="dcterms:W3CDTF">2024-12-10T18:07:07Z</dcterms:created>
  <dcterms:modified xsi:type="dcterms:W3CDTF">2024-12-10T18:07:53Z</dcterms:modified>
</cp:coreProperties>
</file>