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ca4658b71ecbc099/Documents/Budget/"/>
    </mc:Choice>
  </mc:AlternateContent>
  <xr:revisionPtr revIDLastSave="0" documentId="8_{B44F1637-5819-4EB4-8513-27DF90C6EFC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2025 Budget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2" l="1"/>
  <c r="H19" i="12"/>
  <c r="G22" i="12"/>
  <c r="J22" i="12" l="1"/>
  <c r="F22" i="12"/>
  <c r="K33" i="12"/>
  <c r="K32" i="12"/>
  <c r="G30" i="12"/>
  <c r="K30" i="12" l="1"/>
  <c r="K8" i="12"/>
  <c r="K18" i="12"/>
  <c r="K17" i="12"/>
  <c r="K16" i="12"/>
  <c r="K15" i="12"/>
  <c r="K14" i="12"/>
  <c r="K13" i="12"/>
  <c r="K12" i="12"/>
  <c r="K11" i="12"/>
  <c r="E28" i="12"/>
  <c r="F28" i="12"/>
  <c r="G25" i="12"/>
  <c r="H25" i="12" s="1"/>
  <c r="H5" i="12"/>
  <c r="K26" i="12"/>
  <c r="J28" i="12"/>
  <c r="I27" i="12"/>
  <c r="I28" i="12" s="1"/>
  <c r="K25" i="12"/>
  <c r="G28" i="12" l="1"/>
  <c r="K28" i="12"/>
  <c r="K27" i="12"/>
  <c r="K22" i="12" l="1"/>
  <c r="K7" i="12"/>
  <c r="K6" i="12"/>
  <c r="K5" i="12"/>
  <c r="J9" i="12"/>
  <c r="J23" i="12" l="1"/>
  <c r="J29" i="12" s="1"/>
  <c r="J31" i="12" s="1"/>
  <c r="K9" i="12"/>
  <c r="F9" i="12" l="1"/>
  <c r="F23" i="12" s="1"/>
  <c r="F29" i="12" s="1"/>
  <c r="F31" i="12" s="1"/>
  <c r="H7" i="12"/>
  <c r="H6" i="12"/>
  <c r="H18" i="12"/>
  <c r="H17" i="12"/>
  <c r="H16" i="12"/>
  <c r="H15" i="12"/>
  <c r="H14" i="12"/>
  <c r="H13" i="12"/>
  <c r="H12" i="12"/>
  <c r="H11" i="12"/>
  <c r="G23" i="12"/>
  <c r="E22" i="12"/>
  <c r="H22" i="12" s="1"/>
  <c r="E9" i="12"/>
  <c r="C28" i="12"/>
  <c r="B28" i="12"/>
  <c r="D28" i="12" s="1"/>
  <c r="D27" i="12"/>
  <c r="D26" i="12"/>
  <c r="D25" i="12"/>
  <c r="B22" i="12"/>
  <c r="D18" i="12"/>
  <c r="D17" i="12"/>
  <c r="D16" i="12"/>
  <c r="D15" i="12"/>
  <c r="D14" i="12"/>
  <c r="D13" i="12"/>
  <c r="D12" i="12"/>
  <c r="D11" i="12"/>
  <c r="C22" i="12"/>
  <c r="D8" i="12"/>
  <c r="D7" i="12"/>
  <c r="D6" i="12"/>
  <c r="D5" i="12"/>
  <c r="C9" i="12"/>
  <c r="I22" i="12"/>
  <c r="I9" i="12"/>
  <c r="B9" i="12"/>
  <c r="I23" i="12" l="1"/>
  <c r="H9" i="12"/>
  <c r="E23" i="12"/>
  <c r="E29" i="12" s="1"/>
  <c r="D22" i="12"/>
  <c r="C23" i="12"/>
  <c r="C29" i="12" s="1"/>
  <c r="B23" i="12"/>
  <c r="D9" i="12"/>
  <c r="G29" i="12" l="1"/>
  <c r="E31" i="12"/>
  <c r="K23" i="12"/>
  <c r="I29" i="12"/>
  <c r="I31" i="12" s="1"/>
  <c r="D23" i="12"/>
  <c r="B29" i="12"/>
  <c r="K29" i="12" l="1"/>
  <c r="K31" i="12" s="1"/>
  <c r="D29" i="12"/>
</calcChain>
</file>

<file path=xl/sharedStrings.xml><?xml version="1.0" encoding="utf-8"?>
<sst xmlns="http://schemas.openxmlformats.org/spreadsheetml/2006/main" count="45" uniqueCount="42">
  <si>
    <t>REVENUES</t>
  </si>
  <si>
    <t>TOTAL REVENUES</t>
  </si>
  <si>
    <t>EXPENSES</t>
  </si>
  <si>
    <t xml:space="preserve">  Property Tax</t>
  </si>
  <si>
    <t xml:space="preserve">  Interest</t>
  </si>
  <si>
    <t xml:space="preserve">  Fund Balance</t>
  </si>
  <si>
    <t xml:space="preserve">  General Operations</t>
  </si>
  <si>
    <t xml:space="preserve">  Insecticide</t>
  </si>
  <si>
    <t xml:space="preserve">  Personnel Expenses</t>
  </si>
  <si>
    <t xml:space="preserve">  Airplane Spray</t>
  </si>
  <si>
    <t xml:space="preserve">  Public Relations &amp; Education</t>
  </si>
  <si>
    <t xml:space="preserve">  Surveillance</t>
  </si>
  <si>
    <t>TOTAL EXPENSES</t>
  </si>
  <si>
    <t xml:space="preserve">  Capital Additions</t>
  </si>
  <si>
    <t xml:space="preserve">  Airplane Loading Facility</t>
  </si>
  <si>
    <t>MOSQUITO ABATEMENT DISTRICT-DAVIS</t>
  </si>
  <si>
    <t>2025 TENTATIVE BUDGET</t>
  </si>
  <si>
    <t>2023 ACTUALS</t>
  </si>
  <si>
    <t>2024 ESTIMATED</t>
  </si>
  <si>
    <t>2025 BUDGET</t>
  </si>
  <si>
    <t xml:space="preserve">General </t>
  </si>
  <si>
    <t>Capital Projects</t>
  </si>
  <si>
    <t>Excess of Revenues Over (Under) Expenditures</t>
  </si>
  <si>
    <t>OTHER FINANCING SOURCE</t>
  </si>
  <si>
    <t>Transfer in (Out)</t>
  </si>
  <si>
    <t>Contributions to Other Government</t>
  </si>
  <si>
    <t>Proceeds From Sale of Fixed Assets</t>
  </si>
  <si>
    <t>Total Other Finacial Sources</t>
  </si>
  <si>
    <t>Fund Balance at Beginning of Year</t>
  </si>
  <si>
    <t>Fund Balance at End of Year</t>
  </si>
  <si>
    <t>Budget</t>
  </si>
  <si>
    <t>Year to Date</t>
  </si>
  <si>
    <t>Variance</t>
  </si>
  <si>
    <t xml:space="preserve">  Other Revenues/Mineral Lease</t>
  </si>
  <si>
    <t>General</t>
  </si>
  <si>
    <t>Total  Funds</t>
  </si>
  <si>
    <t>Transfer in (Out) of Dedicated Funds</t>
  </si>
  <si>
    <t>Net Change in Fund Balance</t>
  </si>
  <si>
    <t>Change in Fund Balance</t>
  </si>
  <si>
    <t>Source Reducion</t>
  </si>
  <si>
    <t>Misc. Hardware/Equipment</t>
  </si>
  <si>
    <t xml:space="preserve">  Building /Renovation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</si>
</sst>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6" formatCode="_(&quot;$&quot;* #,##0_);_(&quot;$&quot;* \(#,##0\);_(&quot;$&quot;* &quot;-&quot;??_);_(@_)"/>
    <numFmt numFmtId="167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4" fontId="5" fillId="0" borderId="0"/>
  </cellStyleXfs>
  <cellXfs count="46">
    <xf numFmtId="0" fontId="0" fillId="0" borderId="0" xfId="0"/>
    <xf numFmtId="164" fontId="0" fillId="0" borderId="0" xfId="1" applyNumberFormat="1" applyFont="1"/>
    <xf numFmtId="0" fontId="3" fillId="0" borderId="0" xfId="0" applyFont="1"/>
    <xf numFmtId="0" fontId="4" fillId="0" borderId="0" xfId="0" applyFont="1"/>
    <xf numFmtId="164" fontId="3" fillId="0" borderId="0" xfId="1" applyNumberFormat="1" applyFont="1"/>
    <xf numFmtId="164" fontId="4" fillId="2" borderId="1" xfId="1" applyNumberFormat="1" applyFont="1" applyFill="1" applyBorder="1"/>
    <xf numFmtId="164" fontId="3" fillId="0" borderId="2" xfId="1" applyNumberFormat="1" applyFont="1" applyBorder="1"/>
    <xf numFmtId="164" fontId="3" fillId="2" borderId="1" xfId="1" applyNumberFormat="1" applyFont="1" applyFill="1" applyBorder="1"/>
    <xf numFmtId="164" fontId="0" fillId="0" borderId="0" xfId="0" applyNumberFormat="1"/>
    <xf numFmtId="0" fontId="4" fillId="0" borderId="3" xfId="0" applyFont="1" applyBorder="1" applyAlignment="1">
      <alignment horizontal="center"/>
    </xf>
    <xf numFmtId="0" fontId="3" fillId="0" borderId="0" xfId="0" applyFont="1" applyAlignment="1">
      <alignment wrapText="1"/>
    </xf>
    <xf numFmtId="43" fontId="3" fillId="0" borderId="4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6" fontId="3" fillId="0" borderId="0" xfId="1" applyNumberFormat="1" applyFont="1" applyBorder="1"/>
    <xf numFmtId="44" fontId="3" fillId="0" borderId="0" xfId="1" applyNumberFormat="1" applyFont="1" applyBorder="1"/>
    <xf numFmtId="166" fontId="3" fillId="0" borderId="6" xfId="1" applyNumberFormat="1" applyFont="1" applyBorder="1"/>
    <xf numFmtId="164" fontId="3" fillId="0" borderId="0" xfId="1" applyNumberFormat="1" applyFont="1" applyBorder="1"/>
    <xf numFmtId="164" fontId="3" fillId="0" borderId="6" xfId="1" applyNumberFormat="1" applyFont="1" applyBorder="1"/>
    <xf numFmtId="164" fontId="3" fillId="2" borderId="7" xfId="1" applyNumberFormat="1" applyFont="1" applyFill="1" applyBorder="1"/>
    <xf numFmtId="0" fontId="0" fillId="0" borderId="6" xfId="0" applyBorder="1"/>
    <xf numFmtId="164" fontId="3" fillId="0" borderId="8" xfId="1" applyNumberFormat="1" applyFont="1" applyBorder="1"/>
    <xf numFmtId="164" fontId="3" fillId="0" borderId="5" xfId="1" applyNumberFormat="1" applyFont="1" applyBorder="1" applyAlignment="1">
      <alignment horizontal="center"/>
    </xf>
    <xf numFmtId="164" fontId="4" fillId="2" borderId="7" xfId="1" applyNumberFormat="1" applyFont="1" applyFill="1" applyBorder="1"/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164" fontId="3" fillId="0" borderId="6" xfId="1" applyNumberFormat="1" applyFont="1" applyFill="1" applyBorder="1"/>
    <xf numFmtId="164" fontId="3" fillId="0" borderId="0" xfId="1" applyNumberFormat="1" applyFont="1" applyFill="1" applyBorder="1"/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164" fontId="0" fillId="2" borderId="0" xfId="0" applyNumberFormat="1" applyFill="1"/>
    <xf numFmtId="164" fontId="4" fillId="2" borderId="4" xfId="1" applyNumberFormat="1" applyFont="1" applyFill="1" applyBorder="1"/>
    <xf numFmtId="164" fontId="4" fillId="2" borderId="5" xfId="1" applyNumberFormat="1" applyFont="1" applyFill="1" applyBorder="1"/>
    <xf numFmtId="164" fontId="4" fillId="2" borderId="4" xfId="0" applyNumberFormat="1" applyFont="1" applyFill="1" applyBorder="1"/>
    <xf numFmtId="167" fontId="3" fillId="0" borderId="0" xfId="1" applyNumberFormat="1" applyFont="1"/>
    <xf numFmtId="167" fontId="0" fillId="0" borderId="0" xfId="0" applyNumberFormat="1"/>
    <xf numFmtId="0" fontId="2" fillId="0" borderId="0" xfId="0" applyFont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mruColors>
      <color rgb="FF0000FF"/>
      <color rgb="FF00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2.xml"/><Relationship Id="rId3" Type="http://schemas.openxmlformats.org/officeDocument/2006/relationships/styles" Target="styles.xml"/><Relationship Id="rId21" Type="http://schemas.microsoft.com/office/2017/10/relationships/person" Target="persons/person.xml"/><Relationship Id="rId17" Type="http://schemas.microsoft.com/office/2017/10/relationships/person" Target="persons/person1.xml"/><Relationship Id="rId2" Type="http://schemas.openxmlformats.org/officeDocument/2006/relationships/theme" Target="theme/theme1.xml"/><Relationship Id="rId16" Type="http://schemas.microsoft.com/office/2017/10/relationships/person" Target="persons/person0.xml"/><Relationship Id="rId20" Type="http://schemas.microsoft.com/office/2017/10/relationships/person" Target="persons/person4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19" Type="http://schemas.microsoft.com/office/2017/10/relationships/person" Target="persons/person3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0FA4-C763-4499-9CCD-7FC28CB6F92D}">
  <dimension ref="A1:K33"/>
  <sheetViews>
    <sheetView tabSelected="1" topLeftCell="A13" workbookViewId="0">
      <selection activeCell="H31" sqref="H31"/>
    </sheetView>
  </sheetViews>
  <sheetFormatPr defaultRowHeight="14.25" x14ac:dyDescent="0.45"/>
  <cols>
    <col min="1" max="1" width="29.73046875" customWidth="1"/>
    <col min="2" max="2" width="11.1328125" customWidth="1"/>
    <col min="3" max="3" width="10.1328125" customWidth="1"/>
    <col min="4" max="4" width="10.9296875" customWidth="1"/>
    <col min="5" max="5" width="10.73046875" customWidth="1"/>
    <col min="6" max="6" width="10" customWidth="1"/>
    <col min="7" max="7" width="10.46484375" customWidth="1"/>
    <col min="8" max="8" width="10.06640625" customWidth="1"/>
    <col min="9" max="9" width="11.265625" customWidth="1"/>
    <col min="10" max="10" width="9.86328125" customWidth="1"/>
    <col min="11" max="11" width="10.265625" customWidth="1"/>
  </cols>
  <sheetData>
    <row r="1" spans="1:11" x14ac:dyDescent="0.45">
      <c r="A1" s="37" t="s">
        <v>15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4.65" thickBot="1" x14ac:dyDescent="0.5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14.65" thickBot="1" x14ac:dyDescent="0.5">
      <c r="A3" s="2"/>
      <c r="B3" s="38" t="s">
        <v>17</v>
      </c>
      <c r="C3" s="38"/>
      <c r="D3" s="39"/>
      <c r="E3" s="40" t="s">
        <v>18</v>
      </c>
      <c r="F3" s="41"/>
      <c r="G3" s="41"/>
      <c r="H3" s="42"/>
      <c r="I3" s="43" t="s">
        <v>19</v>
      </c>
      <c r="J3" s="44"/>
      <c r="K3" s="45"/>
    </row>
    <row r="4" spans="1:11" ht="30" customHeight="1" thickTop="1" thickBot="1" x14ac:dyDescent="0.5">
      <c r="A4" s="3" t="s">
        <v>0</v>
      </c>
      <c r="B4" s="9" t="s">
        <v>20</v>
      </c>
      <c r="C4" s="24" t="s">
        <v>21</v>
      </c>
      <c r="D4" s="25" t="s">
        <v>35</v>
      </c>
      <c r="E4" s="24" t="s">
        <v>30</v>
      </c>
      <c r="F4" s="24" t="s">
        <v>21</v>
      </c>
      <c r="G4" s="24" t="s">
        <v>31</v>
      </c>
      <c r="H4" s="25" t="s">
        <v>32</v>
      </c>
      <c r="I4" s="28" t="s">
        <v>34</v>
      </c>
      <c r="J4" s="29" t="s">
        <v>21</v>
      </c>
      <c r="K4" s="30" t="s">
        <v>35</v>
      </c>
    </row>
    <row r="5" spans="1:11" x14ac:dyDescent="0.45">
      <c r="A5" s="2" t="s">
        <v>3</v>
      </c>
      <c r="B5" s="13">
        <v>4257599</v>
      </c>
      <c r="C5" s="14">
        <v>0</v>
      </c>
      <c r="D5" s="15">
        <f>SUM(B5:C5)</f>
        <v>4257599</v>
      </c>
      <c r="E5" s="13">
        <v>4245000</v>
      </c>
      <c r="F5" s="13"/>
      <c r="G5" s="13">
        <v>-688758</v>
      </c>
      <c r="H5" s="17">
        <f>SUM(G5 +E5)</f>
        <v>3556242</v>
      </c>
      <c r="I5" s="35">
        <v>4210000</v>
      </c>
      <c r="K5" s="36">
        <f>SUM(I5:J5)</f>
        <v>4210000</v>
      </c>
    </row>
    <row r="6" spans="1:11" x14ac:dyDescent="0.45">
      <c r="A6" s="2" t="s">
        <v>4</v>
      </c>
      <c r="B6" s="16">
        <v>165040</v>
      </c>
      <c r="C6" s="16">
        <v>18760</v>
      </c>
      <c r="D6" s="17">
        <f>SUM(B6:C6)</f>
        <v>183800</v>
      </c>
      <c r="E6" s="16">
        <v>78000</v>
      </c>
      <c r="F6" s="16">
        <v>15000</v>
      </c>
      <c r="G6" s="16">
        <v>-175344</v>
      </c>
      <c r="H6" s="17">
        <f>SUM(E6:G6)</f>
        <v>-82344</v>
      </c>
      <c r="I6" s="4">
        <v>78000</v>
      </c>
      <c r="J6" s="27">
        <v>25000</v>
      </c>
      <c r="K6" s="8">
        <f>SUM(I6:J6)</f>
        <v>103000</v>
      </c>
    </row>
    <row r="7" spans="1:11" x14ac:dyDescent="0.45">
      <c r="A7" s="2" t="s">
        <v>33</v>
      </c>
      <c r="B7" s="16">
        <v>7816</v>
      </c>
      <c r="C7" s="16">
        <v>36240</v>
      </c>
      <c r="D7" s="17">
        <f>SUM(B7:C7)</f>
        <v>44056</v>
      </c>
      <c r="E7" s="16">
        <v>20000</v>
      </c>
      <c r="F7" s="16">
        <v>23000</v>
      </c>
      <c r="G7" s="16">
        <v>-9899</v>
      </c>
      <c r="H7" s="17">
        <f>SUM(E7:G7)</f>
        <v>33101</v>
      </c>
      <c r="I7" s="4">
        <v>15000</v>
      </c>
      <c r="J7" s="27">
        <v>23000</v>
      </c>
      <c r="K7" s="8">
        <f>SUM(I7:J7)</f>
        <v>38000</v>
      </c>
    </row>
    <row r="8" spans="1:11" x14ac:dyDescent="0.45">
      <c r="A8" s="2" t="s">
        <v>5</v>
      </c>
      <c r="B8" s="16">
        <v>0</v>
      </c>
      <c r="C8" s="16"/>
      <c r="D8" s="17">
        <f>SUM(B8:C8)</f>
        <v>0</v>
      </c>
      <c r="E8" s="16">
        <v>630000</v>
      </c>
      <c r="F8" s="16"/>
      <c r="G8" s="16"/>
      <c r="H8" s="17"/>
      <c r="I8" s="4">
        <v>500000</v>
      </c>
      <c r="K8" s="8">
        <f>SUM(I8:J8)</f>
        <v>500000</v>
      </c>
    </row>
    <row r="9" spans="1:11" ht="14.65" thickBot="1" x14ac:dyDescent="0.5">
      <c r="A9" s="3" t="s">
        <v>1</v>
      </c>
      <c r="B9" s="7">
        <f>SUM(B5:B8)</f>
        <v>4430455</v>
      </c>
      <c r="C9" s="7">
        <f>SUM(C5:C8)</f>
        <v>55000</v>
      </c>
      <c r="D9" s="18">
        <f>SUM(B9:C9)</f>
        <v>4485455</v>
      </c>
      <c r="E9" s="7">
        <f>SUM(E5:E8)</f>
        <v>4973000</v>
      </c>
      <c r="F9" s="7">
        <f>SUM(F5:F8)</f>
        <v>38000</v>
      </c>
      <c r="G9" s="7"/>
      <c r="H9" s="18">
        <f>SUM(E9:G9)</f>
        <v>5011000</v>
      </c>
      <c r="I9" s="7">
        <f>SUM(I5:I8)</f>
        <v>4803000</v>
      </c>
      <c r="J9" s="7">
        <f>SUM(J5:J8)</f>
        <v>48000</v>
      </c>
      <c r="K9" s="7">
        <f>SUM(K5:K8)</f>
        <v>4851000</v>
      </c>
    </row>
    <row r="10" spans="1:11" x14ac:dyDescent="0.45">
      <c r="A10" s="3" t="s">
        <v>2</v>
      </c>
      <c r="B10" s="16"/>
      <c r="C10" s="16"/>
      <c r="D10" s="17"/>
      <c r="E10" s="16"/>
      <c r="F10" s="16"/>
      <c r="G10" s="16"/>
      <c r="H10" s="17"/>
      <c r="I10" s="4"/>
    </row>
    <row r="11" spans="1:11" x14ac:dyDescent="0.45">
      <c r="A11" s="2" t="s">
        <v>8</v>
      </c>
      <c r="B11" s="16">
        <v>1178890</v>
      </c>
      <c r="C11" s="16"/>
      <c r="D11" s="17">
        <f t="shared" ref="D11:D23" si="0">SUM(B11:C11)</f>
        <v>1178890</v>
      </c>
      <c r="E11" s="16">
        <v>1420000</v>
      </c>
      <c r="F11" s="16"/>
      <c r="G11" s="16">
        <v>-1148759</v>
      </c>
      <c r="H11" s="17">
        <f t="shared" ref="H11:H18" si="1">SUM(E11:G11)</f>
        <v>271241</v>
      </c>
      <c r="I11" s="4">
        <v>1495000</v>
      </c>
      <c r="K11" s="8">
        <f t="shared" ref="K11:K18" si="2">SUM(I11:J11)</f>
        <v>1495000</v>
      </c>
    </row>
    <row r="12" spans="1:11" x14ac:dyDescent="0.45">
      <c r="A12" s="2" t="s">
        <v>7</v>
      </c>
      <c r="B12" s="16">
        <v>846224</v>
      </c>
      <c r="C12" s="16"/>
      <c r="D12" s="17">
        <f t="shared" si="0"/>
        <v>846224</v>
      </c>
      <c r="E12" s="16">
        <v>1629000</v>
      </c>
      <c r="F12" s="16"/>
      <c r="G12" s="16">
        <v>-1132209</v>
      </c>
      <c r="H12" s="17">
        <f t="shared" si="1"/>
        <v>496791</v>
      </c>
      <c r="I12" s="4">
        <v>1722000</v>
      </c>
      <c r="K12" s="8">
        <f t="shared" si="2"/>
        <v>1722000</v>
      </c>
    </row>
    <row r="13" spans="1:11" x14ac:dyDescent="0.45">
      <c r="A13" s="2" t="s">
        <v>10</v>
      </c>
      <c r="B13" s="16">
        <v>10950</v>
      </c>
      <c r="C13" s="16"/>
      <c r="D13" s="17">
        <f t="shared" si="0"/>
        <v>10950</v>
      </c>
      <c r="E13" s="16">
        <v>20000</v>
      </c>
      <c r="F13" s="16"/>
      <c r="G13" s="16">
        <v>-20591</v>
      </c>
      <c r="H13" s="17">
        <f t="shared" si="1"/>
        <v>-591</v>
      </c>
      <c r="I13" s="4">
        <v>20000</v>
      </c>
      <c r="K13" s="8">
        <f t="shared" si="2"/>
        <v>20000</v>
      </c>
    </row>
    <row r="14" spans="1:11" x14ac:dyDescent="0.45">
      <c r="A14" s="2" t="s">
        <v>9</v>
      </c>
      <c r="B14" s="16">
        <v>300278</v>
      </c>
      <c r="C14" s="16"/>
      <c r="D14" s="17">
        <f t="shared" si="0"/>
        <v>300278</v>
      </c>
      <c r="E14" s="16">
        <v>318000</v>
      </c>
      <c r="F14" s="16"/>
      <c r="G14" s="16">
        <v>-240018</v>
      </c>
      <c r="H14" s="17">
        <f t="shared" si="1"/>
        <v>77982</v>
      </c>
      <c r="I14" s="4">
        <v>370000</v>
      </c>
      <c r="K14" s="8">
        <f t="shared" si="2"/>
        <v>370000</v>
      </c>
    </row>
    <row r="15" spans="1:11" x14ac:dyDescent="0.45">
      <c r="A15" s="2" t="s">
        <v>11</v>
      </c>
      <c r="B15" s="16">
        <v>31905</v>
      </c>
      <c r="C15" s="16"/>
      <c r="D15" s="17">
        <f t="shared" si="0"/>
        <v>31905</v>
      </c>
      <c r="E15" s="16">
        <v>50000</v>
      </c>
      <c r="F15" s="16"/>
      <c r="G15" s="16">
        <v>-33567</v>
      </c>
      <c r="H15" s="17">
        <f t="shared" si="1"/>
        <v>16433</v>
      </c>
      <c r="I15" s="4">
        <v>52000</v>
      </c>
      <c r="K15" s="8">
        <f t="shared" si="2"/>
        <v>52000</v>
      </c>
    </row>
    <row r="16" spans="1:11" x14ac:dyDescent="0.45">
      <c r="A16" s="2" t="s">
        <v>6</v>
      </c>
      <c r="B16" s="16">
        <v>382263</v>
      </c>
      <c r="D16" s="17">
        <f t="shared" si="0"/>
        <v>382263</v>
      </c>
      <c r="E16" s="16">
        <v>394000</v>
      </c>
      <c r="F16" s="16"/>
      <c r="G16" s="16">
        <v>-402676</v>
      </c>
      <c r="H16" s="17">
        <f t="shared" si="1"/>
        <v>-8676</v>
      </c>
      <c r="I16" s="4">
        <v>440000</v>
      </c>
      <c r="K16" s="8">
        <f t="shared" si="2"/>
        <v>440000</v>
      </c>
    </row>
    <row r="17" spans="1:11" x14ac:dyDescent="0.45">
      <c r="A17" s="2" t="s">
        <v>14</v>
      </c>
      <c r="B17" s="16"/>
      <c r="C17" s="16">
        <v>25000</v>
      </c>
      <c r="D17" s="17">
        <f t="shared" si="0"/>
        <v>25000</v>
      </c>
      <c r="E17" s="16">
        <v>0</v>
      </c>
      <c r="F17" s="16">
        <v>25000</v>
      </c>
      <c r="G17" s="16">
        <v>-25000</v>
      </c>
      <c r="H17" s="17">
        <f t="shared" si="1"/>
        <v>0</v>
      </c>
      <c r="I17" s="4">
        <v>0</v>
      </c>
      <c r="J17" s="27">
        <v>25000</v>
      </c>
      <c r="K17" s="8">
        <f t="shared" si="2"/>
        <v>25000</v>
      </c>
    </row>
    <row r="18" spans="1:11" x14ac:dyDescent="0.45">
      <c r="A18" s="2" t="s">
        <v>13</v>
      </c>
      <c r="B18" s="16"/>
      <c r="C18" s="16">
        <v>312117</v>
      </c>
      <c r="D18" s="17">
        <f t="shared" si="0"/>
        <v>312117</v>
      </c>
      <c r="E18" s="16">
        <v>0</v>
      </c>
      <c r="F18" s="16">
        <v>361000</v>
      </c>
      <c r="G18" s="16">
        <v>-285691</v>
      </c>
      <c r="H18" s="17">
        <f t="shared" si="1"/>
        <v>75309</v>
      </c>
      <c r="I18" s="4">
        <v>0</v>
      </c>
      <c r="J18" s="27">
        <v>361000</v>
      </c>
      <c r="K18" s="8">
        <f t="shared" si="2"/>
        <v>361000</v>
      </c>
    </row>
    <row r="19" spans="1:11" x14ac:dyDescent="0.45">
      <c r="A19" s="2" t="s">
        <v>39</v>
      </c>
      <c r="B19" s="16"/>
      <c r="C19" s="16"/>
      <c r="D19" s="17"/>
      <c r="E19" s="16"/>
      <c r="F19" s="16">
        <v>10000</v>
      </c>
      <c r="G19" s="16">
        <v>-2103</v>
      </c>
      <c r="H19" s="17">
        <f>SUM(E19:G19)</f>
        <v>7897</v>
      </c>
      <c r="I19" s="4"/>
      <c r="J19" s="27">
        <v>10000</v>
      </c>
      <c r="K19" s="8"/>
    </row>
    <row r="20" spans="1:11" x14ac:dyDescent="0.45">
      <c r="A20" s="2" t="s">
        <v>40</v>
      </c>
      <c r="B20" s="16"/>
      <c r="C20" s="16"/>
      <c r="D20" s="17"/>
      <c r="E20" s="16"/>
      <c r="F20" s="16">
        <v>4000</v>
      </c>
      <c r="G20" s="16"/>
      <c r="H20" s="17"/>
      <c r="I20" s="4"/>
      <c r="J20" s="27">
        <v>4000</v>
      </c>
      <c r="K20" s="8"/>
    </row>
    <row r="21" spans="1:11" x14ac:dyDescent="0.45">
      <c r="A21" s="2" t="s">
        <v>41</v>
      </c>
      <c r="B21" s="16"/>
      <c r="C21" s="16"/>
      <c r="D21" s="17"/>
      <c r="E21" s="16"/>
      <c r="F21" s="16"/>
      <c r="G21" s="16">
        <v>-4874</v>
      </c>
      <c r="H21" s="17">
        <f>SUM(E21:G21)</f>
        <v>-4874</v>
      </c>
      <c r="I21" s="4"/>
      <c r="J21" s="27">
        <v>25000</v>
      </c>
      <c r="K21" s="8"/>
    </row>
    <row r="22" spans="1:11" ht="14.65" thickBot="1" x14ac:dyDescent="0.5">
      <c r="A22" s="3" t="s">
        <v>12</v>
      </c>
      <c r="B22" s="7">
        <f>SUM(B11:B18)</f>
        <v>2750510</v>
      </c>
      <c r="C22" s="7">
        <f>SUM(C11:C18)</f>
        <v>337117</v>
      </c>
      <c r="D22" s="18">
        <f t="shared" si="0"/>
        <v>3087627</v>
      </c>
      <c r="E22" s="7">
        <f>SUM(E11:E18)</f>
        <v>3831000</v>
      </c>
      <c r="F22" s="7">
        <f>SUM(F11:F21)</f>
        <v>400000</v>
      </c>
      <c r="G22" s="7">
        <f>SUM(G11:G19)</f>
        <v>-3290614</v>
      </c>
      <c r="H22" s="18">
        <f>SUM(E22:G22)</f>
        <v>940386</v>
      </c>
      <c r="I22" s="7">
        <f>SUM(I11:I18)</f>
        <v>4099000</v>
      </c>
      <c r="J22" s="7">
        <f>SUM(J11:J21)</f>
        <v>425000</v>
      </c>
      <c r="K22" s="7">
        <f>SUM(K11:K18)</f>
        <v>4485000</v>
      </c>
    </row>
    <row r="23" spans="1:11" ht="28.5" thickBot="1" x14ac:dyDescent="0.5">
      <c r="A23" s="10" t="s">
        <v>22</v>
      </c>
      <c r="B23" s="7">
        <f>B9-B22</f>
        <v>1679945</v>
      </c>
      <c r="C23" s="7">
        <f>C9-C22</f>
        <v>-282117</v>
      </c>
      <c r="D23" s="18">
        <f t="shared" si="0"/>
        <v>1397828</v>
      </c>
      <c r="E23" s="7">
        <f>E9-E22</f>
        <v>1142000</v>
      </c>
      <c r="F23" s="7">
        <f>F9-F22</f>
        <v>-362000</v>
      </c>
      <c r="G23" s="7">
        <f>G9-G22</f>
        <v>3290614</v>
      </c>
      <c r="H23" s="18"/>
      <c r="I23" s="7">
        <f>I9-I22</f>
        <v>704000</v>
      </c>
      <c r="J23" s="7">
        <f>J9-J22</f>
        <v>-377000</v>
      </c>
      <c r="K23" s="7">
        <f>SUM(I23:J23)</f>
        <v>327000</v>
      </c>
    </row>
    <row r="24" spans="1:11" x14ac:dyDescent="0.45">
      <c r="A24" s="3" t="s">
        <v>23</v>
      </c>
      <c r="D24" s="19"/>
      <c r="H24" s="26"/>
      <c r="I24" s="27"/>
    </row>
    <row r="25" spans="1:11" x14ac:dyDescent="0.45">
      <c r="A25" s="2" t="s">
        <v>24</v>
      </c>
      <c r="B25" s="16">
        <v>-1780655</v>
      </c>
      <c r="C25" s="16">
        <v>1780655</v>
      </c>
      <c r="D25" s="17">
        <f>SUM(B25:C25)</f>
        <v>0</v>
      </c>
      <c r="E25" s="16">
        <v>-348000</v>
      </c>
      <c r="F25" s="16">
        <v>348000</v>
      </c>
      <c r="G25" s="16">
        <f>SUM(E25:F25)</f>
        <v>0</v>
      </c>
      <c r="H25" s="17">
        <f>SUM(G25)</f>
        <v>0</v>
      </c>
      <c r="I25" s="4">
        <v>-338000</v>
      </c>
      <c r="J25" s="1">
        <v>338000</v>
      </c>
      <c r="K25" s="8">
        <f t="shared" ref="K25:K30" si="3">SUM(I25:J25)</f>
        <v>0</v>
      </c>
    </row>
    <row r="26" spans="1:11" ht="14.65" thickBot="1" x14ac:dyDescent="0.5">
      <c r="A26" s="2" t="s">
        <v>25</v>
      </c>
      <c r="B26" s="6">
        <v>-182002</v>
      </c>
      <c r="C26" s="6"/>
      <c r="D26" s="20">
        <f>SUM(B26:C26)</f>
        <v>-182002</v>
      </c>
      <c r="E26" s="6">
        <v>-125000</v>
      </c>
      <c r="F26" s="6"/>
      <c r="G26" s="6"/>
      <c r="H26" s="20"/>
      <c r="I26" s="6">
        <v>-125000</v>
      </c>
      <c r="J26" s="27">
        <v>0</v>
      </c>
      <c r="K26" s="8">
        <f t="shared" si="3"/>
        <v>-125000</v>
      </c>
    </row>
    <row r="27" spans="1:11" ht="14.65" thickBot="1" x14ac:dyDescent="0.5">
      <c r="A27" s="2" t="s">
        <v>26</v>
      </c>
      <c r="B27" s="11">
        <v>0</v>
      </c>
      <c r="C27" s="12">
        <v>104638</v>
      </c>
      <c r="D27" s="21">
        <f>SUM(B27:C27)</f>
        <v>104638</v>
      </c>
      <c r="E27" s="12">
        <v>0</v>
      </c>
      <c r="F27" s="12">
        <v>75000</v>
      </c>
      <c r="G27" s="12"/>
      <c r="H27" s="23"/>
      <c r="I27" s="8">
        <f>SUM(G27:H27)</f>
        <v>0</v>
      </c>
      <c r="J27" s="1">
        <v>75000</v>
      </c>
      <c r="K27" s="8">
        <f t="shared" si="3"/>
        <v>75000</v>
      </c>
    </row>
    <row r="28" spans="1:11" x14ac:dyDescent="0.45">
      <c r="A28" s="2" t="s">
        <v>27</v>
      </c>
      <c r="B28" s="16">
        <f>SUM(B25:B27)</f>
        <v>-1962657</v>
      </c>
      <c r="C28" s="16">
        <f>SUM(C25:C27)</f>
        <v>1885293</v>
      </c>
      <c r="D28" s="17">
        <f>SUM(B28:C28)</f>
        <v>-77364</v>
      </c>
      <c r="E28" s="16">
        <f>SUM(E25:E27)</f>
        <v>-473000</v>
      </c>
      <c r="F28" s="16">
        <f>SUM(F25:F27)</f>
        <v>423000</v>
      </c>
      <c r="G28" s="16">
        <f>SUM(E28:F28)</f>
        <v>-50000</v>
      </c>
      <c r="H28" s="17"/>
      <c r="I28" s="4">
        <f>SUM(I25:I27)</f>
        <v>-463000</v>
      </c>
      <c r="J28" s="8">
        <f>SUM(J25:J27)</f>
        <v>413000</v>
      </c>
      <c r="K28" s="8">
        <f t="shared" si="3"/>
        <v>-50000</v>
      </c>
    </row>
    <row r="29" spans="1:11" ht="14.65" thickBot="1" x14ac:dyDescent="0.5">
      <c r="A29" s="3" t="s">
        <v>38</v>
      </c>
      <c r="B29" s="7">
        <f>B23+B28</f>
        <v>-282712</v>
      </c>
      <c r="C29" s="7">
        <f>C23+C28</f>
        <v>1603176</v>
      </c>
      <c r="D29" s="18">
        <f>SUM(B29:C29)</f>
        <v>1320464</v>
      </c>
      <c r="E29" s="7">
        <f>E23+E28</f>
        <v>669000</v>
      </c>
      <c r="F29" s="7">
        <f>F23+F28</f>
        <v>61000</v>
      </c>
      <c r="G29" s="7">
        <f>SUM(E29:F29)</f>
        <v>730000</v>
      </c>
      <c r="H29" s="18"/>
      <c r="I29" s="7">
        <f>I23+I28</f>
        <v>241000</v>
      </c>
      <c r="J29" s="7">
        <f>J23+J28</f>
        <v>36000</v>
      </c>
      <c r="K29" s="31">
        <f t="shared" si="3"/>
        <v>277000</v>
      </c>
    </row>
    <row r="30" spans="1:11" x14ac:dyDescent="0.45">
      <c r="A30" s="2" t="s">
        <v>36</v>
      </c>
      <c r="B30" s="16"/>
      <c r="C30" s="16"/>
      <c r="D30" s="17"/>
      <c r="E30" s="16">
        <v>-669000</v>
      </c>
      <c r="F30" s="16">
        <v>-61000</v>
      </c>
      <c r="G30" s="16">
        <f>SUM(E30:F30)</f>
        <v>-730000</v>
      </c>
      <c r="H30" s="17"/>
      <c r="I30" s="4">
        <v>-241000</v>
      </c>
      <c r="J30" s="4">
        <v>-36000</v>
      </c>
      <c r="K30" s="8">
        <f t="shared" si="3"/>
        <v>-277000</v>
      </c>
    </row>
    <row r="31" spans="1:11" ht="14.65" thickBot="1" x14ac:dyDescent="0.5">
      <c r="A31" s="3" t="s">
        <v>37</v>
      </c>
      <c r="B31" s="16"/>
      <c r="C31" s="16"/>
      <c r="D31" s="17"/>
      <c r="E31" s="16">
        <f>SUM(E29:E30)</f>
        <v>0</v>
      </c>
      <c r="F31" s="16">
        <f>SUM(F29:F30)</f>
        <v>0</v>
      </c>
      <c r="G31" s="16"/>
      <c r="H31" s="17"/>
      <c r="I31" s="4">
        <f>SUM(I29:I30)</f>
        <v>0</v>
      </c>
      <c r="J31" s="8">
        <f>SUM(J29:J30)</f>
        <v>0</v>
      </c>
      <c r="K31" s="8">
        <f>SUM(K29:K30)</f>
        <v>0</v>
      </c>
    </row>
    <row r="32" spans="1:11" ht="14.65" thickBot="1" x14ac:dyDescent="0.5">
      <c r="A32" s="3" t="s">
        <v>28</v>
      </c>
      <c r="B32" s="5">
        <v>4070163</v>
      </c>
      <c r="C32" s="5">
        <v>610659</v>
      </c>
      <c r="D32" s="22">
        <v>4680822</v>
      </c>
      <c r="E32" s="5">
        <v>3787451</v>
      </c>
      <c r="F32" s="5">
        <v>2213835</v>
      </c>
      <c r="G32" s="5"/>
      <c r="H32" s="22"/>
      <c r="I32" s="5">
        <v>3650000</v>
      </c>
      <c r="J32" s="32">
        <v>2943835</v>
      </c>
      <c r="K32" s="34">
        <f>SUM(I32:J32)</f>
        <v>6593835</v>
      </c>
    </row>
    <row r="33" spans="1:11" ht="14.65" thickBot="1" x14ac:dyDescent="0.5">
      <c r="A33" s="3" t="s">
        <v>29</v>
      </c>
      <c r="B33" s="32">
        <v>3787451</v>
      </c>
      <c r="C33" s="32">
        <v>2213835</v>
      </c>
      <c r="D33" s="33">
        <v>6001286</v>
      </c>
      <c r="E33" s="32">
        <v>3650000</v>
      </c>
      <c r="F33" s="32">
        <v>2943835</v>
      </c>
      <c r="G33" s="32"/>
      <c r="H33" s="33"/>
      <c r="I33" s="32">
        <v>3500000</v>
      </c>
      <c r="J33" s="32">
        <v>3163835</v>
      </c>
      <c r="K33" s="34">
        <f>SUM(I33:J33)</f>
        <v>6663835</v>
      </c>
    </row>
  </sheetData>
  <mergeCells count="5">
    <mergeCell ref="B3:D3"/>
    <mergeCell ref="E3:H3"/>
    <mergeCell ref="I3:K3"/>
    <mergeCell ref="A2:K2"/>
    <mergeCell ref="A1:K1"/>
  </mergeCells>
  <pageMargins left="0.2" right="0.2" top="0.75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Gary Hatch</cp:lastModifiedBy>
  <cp:lastPrinted>2024-09-03T17:19:05Z</cp:lastPrinted>
  <dcterms:created xsi:type="dcterms:W3CDTF">2021-10-06T14:47:11Z</dcterms:created>
  <dcterms:modified xsi:type="dcterms:W3CDTF">2024-12-05T21:13:29Z</dcterms:modified>
</cp:coreProperties>
</file>