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drawings/drawing2.xml" ContentType="application/vnd.openxmlformats-officedocument.drawing+xml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drawings/drawing3.xml" ContentType="application/vnd.openxmlformats-officedocument.drawing+xml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drawings/drawing4.xml" ContentType="application/vnd.openxmlformats-officedocument.drawing+xml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lcut-my.sharepoint.com/personal/amy_childress_slc_gov/Documents/Desktop/"/>
    </mc:Choice>
  </mc:AlternateContent>
  <xr:revisionPtr revIDLastSave="2" documentId="13_ncr:1_{67811B2F-155A-425B-99F6-3166432B9D88}" xr6:coauthVersionLast="47" xr6:coauthVersionMax="47" xr10:uidLastSave="{454188C8-5CD3-482B-92EE-BC7FD564423E}"/>
  <bookViews>
    <workbookView xWindow="-110" yWindow="-110" windowWidth="19420" windowHeight="10420" firstSheet="1" activeTab="3" xr2:uid="{1834A745-BD7D-4650-B798-4A72F80AB986}"/>
  </bookViews>
  <sheets>
    <sheet name="Balance Sheet" sheetId="1" r:id="rId1"/>
    <sheet name="Budget to Actual (total)" sheetId="3" r:id="rId2"/>
    <sheet name="Budget to Actual (by month)" sheetId="2" r:id="rId3"/>
    <sheet name="General Ledger" sheetId="4" r:id="rId4"/>
  </sheets>
  <definedNames>
    <definedName name="_xlnm.Print_Titles" localSheetId="0">'Balance Sheet'!$A:$G,'Balance Sheet'!$4:$4</definedName>
    <definedName name="_xlnm.Print_Titles" localSheetId="2">'Budget to Actual (by month)'!$A:$H,'Budget to Actual (by month)'!$4:$5</definedName>
    <definedName name="_xlnm.Print_Titles" localSheetId="1">'Budget to Actual (total)'!$A:$H,'Budget to Actual (total)'!$4:$5</definedName>
    <definedName name="_xlnm.Print_Titles" localSheetId="3">'General Ledger'!$A:$E,'General Ledger'!$4:$4</definedName>
    <definedName name="QB_BASIS_4" localSheetId="0" hidden="1">'Balance Sheet'!$H$3</definedName>
    <definedName name="QB_BASIS_4" localSheetId="2" hidden="1">'Budget to Actual (by month)'!$T$3</definedName>
    <definedName name="QB_BASIS_4" localSheetId="1" hidden="1">'Budget to Actual (total)'!$O$3</definedName>
    <definedName name="QB_BASIS_4" localSheetId="3" hidden="1">'General Ledger'!$V$3</definedName>
    <definedName name="QB_COLUMN_1" localSheetId="3" hidden="1">'General Ledger'!$F$4</definedName>
    <definedName name="QB_COLUMN_20" localSheetId="3" hidden="1">'General Ledger'!$R$4</definedName>
    <definedName name="QB_COLUMN_29" localSheetId="0" hidden="1">'Balance Sheet'!$H$4</definedName>
    <definedName name="QB_COLUMN_290" localSheetId="2" hidden="1">'Budget to Actual (by month)'!$N$4</definedName>
    <definedName name="QB_COLUMN_3" localSheetId="3" hidden="1">'General Ledger'!$H$4</definedName>
    <definedName name="QB_COLUMN_30" localSheetId="3" hidden="1">'General Ledger'!$T$4</definedName>
    <definedName name="QB_COLUMN_31" localSheetId="3" hidden="1">'General Ledger'!$V$4</definedName>
    <definedName name="QB_COLUMN_4" localSheetId="3" hidden="1">'General Ledger'!$J$4</definedName>
    <definedName name="QB_COLUMN_5" localSheetId="3" hidden="1">'General Ledger'!$L$4</definedName>
    <definedName name="QB_COLUMN_59200" localSheetId="1" hidden="1">'Budget to Actual (total)'!$I$5</definedName>
    <definedName name="QB_COLUMN_59201" localSheetId="2" hidden="1">'Budget to Actual (by month)'!$I$5</definedName>
    <definedName name="QB_COLUMN_59202" localSheetId="2" hidden="1">'Budget to Actual (by month)'!$L$5</definedName>
    <definedName name="QB_COLUMN_59203" localSheetId="2" hidden="1">'Budget to Actual (by month)'!$O$5</definedName>
    <definedName name="QB_COLUMN_59300" localSheetId="2" hidden="1">'Budget to Actual (by month)'!$R$5</definedName>
    <definedName name="QB_COLUMN_63620" localSheetId="1" hidden="1">'Budget to Actual (total)'!$M$5</definedName>
    <definedName name="QB_COLUMN_64430" localSheetId="1" hidden="1">'Budget to Actual (total)'!$O$5</definedName>
    <definedName name="QB_COLUMN_7" localSheetId="3" hidden="1">'General Ledger'!$N$4</definedName>
    <definedName name="QB_COLUMN_76210" localSheetId="1" hidden="1">'Budget to Actual (total)'!$K$5</definedName>
    <definedName name="QB_COLUMN_76211" localSheetId="2" hidden="1">'Budget to Actual (by month)'!$K$5</definedName>
    <definedName name="QB_COLUMN_76212" localSheetId="2" hidden="1">'Budget to Actual (by month)'!$N$5</definedName>
    <definedName name="QB_COLUMN_76213" localSheetId="2" hidden="1">'Budget to Actual (by month)'!$Q$5</definedName>
    <definedName name="QB_COLUMN_76310" localSheetId="2" hidden="1">'Budget to Actual (by month)'!$T$5</definedName>
    <definedName name="QB_COLUMN_8" localSheetId="3" hidden="1">'General Ledger'!$P$4</definedName>
    <definedName name="QB_COMPANY_0" localSheetId="0" hidden="1">'Balance Sheet'!$A$1</definedName>
    <definedName name="QB_COMPANY_0" localSheetId="2" hidden="1">'Budget to Actual (by month)'!$A$1</definedName>
    <definedName name="QB_COMPANY_0" localSheetId="1" hidden="1">'Budget to Actual (total)'!$A$1</definedName>
    <definedName name="QB_COMPANY_0" localSheetId="3" hidden="1">'General Ledger'!$A$1</definedName>
    <definedName name="QB_DATA_0" localSheetId="0" hidden="1">'Balance Sheet'!$9:$9,'Balance Sheet'!$10:$10,'Balance Sheet'!$11:$11,'Balance Sheet'!$12:$12,'Balance Sheet'!$13:$13,'Balance Sheet'!$15:$15,'Balance Sheet'!$17:$17,'Balance Sheet'!$19:$19,'Balance Sheet'!$22:$22,'Balance Sheet'!$26:$26,'Balance Sheet'!$28:$28,'Balance Sheet'!$33:$33,'Balance Sheet'!$34:$34,'Balance Sheet'!$35:$35,'Balance Sheet'!$36:$36,'Balance Sheet'!$38:$38</definedName>
    <definedName name="QB_DATA_0" localSheetId="2" hidden="1">'Budget to Actual (by month)'!$10:$10,'Budget to Actual (by month)'!$11:$11,'Budget to Actual (by month)'!$12:$12,'Budget to Actual (by month)'!$15:$15,'Budget to Actual (by month)'!$16:$16,'Budget to Actual (by month)'!$17:$17,'Budget to Actual (by month)'!$18:$18,'Budget to Actual (by month)'!$22:$22,'Budget to Actual (by month)'!$24:$24,'Budget to Actual (by month)'!$25:$25,'Budget to Actual (by month)'!$26:$26,'Budget to Actual (by month)'!$27:$27,'Budget to Actual (by month)'!$28:$28,'Budget to Actual (by month)'!$31:$31,'Budget to Actual (by month)'!$32:$32,'Budget to Actual (by month)'!$33:$33</definedName>
    <definedName name="QB_DATA_0" localSheetId="1" hidden="1">'Budget to Actual (total)'!$10:$10,'Budget to Actual (total)'!$11:$11,'Budget to Actual (total)'!$12:$12,'Budget to Actual (total)'!$13:$13,'Budget to Actual (total)'!$16:$16,'Budget to Actual (total)'!$17:$17,'Budget to Actual (total)'!$18:$18,'Budget to Actual (total)'!$19:$19,'Budget to Actual (total)'!$20:$20,'Budget to Actual (total)'!$24:$24,'Budget to Actual (total)'!$25:$25,'Budget to Actual (total)'!$26:$26,'Budget to Actual (total)'!$28:$28,'Budget to Actual (total)'!$29:$29,'Budget to Actual (total)'!$30:$30,'Budget to Actual (total)'!$31:$31</definedName>
    <definedName name="QB_DATA_0" localSheetId="3" hidden="1">'General Ledger'!$5:$5,'General Ledger'!$6:$6,'General Ledger'!$7:$7,'General Ledger'!$9:$9,'General Ledger'!$11:$11,'General Ledger'!$12:$12,'General Ledger'!$13:$13,'General Ledger'!$14:$14,'General Ledger'!$15:$15,'General Ledger'!$16:$16,'General Ledger'!$17:$17,'General Ledger'!$18:$18,'General Ledger'!$19:$19,'General Ledger'!$20:$20,'General Ledger'!$21:$21,'General Ledger'!$22:$22</definedName>
    <definedName name="QB_DATA_1" localSheetId="0" hidden="1">'Balance Sheet'!$46:$46,'Balance Sheet'!$47:$47,'Balance Sheet'!$48:$48,'Balance Sheet'!$49:$49,'Balance Sheet'!$51:$51,'Balance Sheet'!$56:$56,'Balance Sheet'!$57:$57,'Balance Sheet'!$58:$58,'Balance Sheet'!$59:$59,'Balance Sheet'!$62:$62,'Balance Sheet'!$63:$63,'Balance Sheet'!$68:$68,'Balance Sheet'!$69:$69</definedName>
    <definedName name="QB_DATA_1" localSheetId="2" hidden="1">'Budget to Actual (by month)'!$36:$36,'Budget to Actual (by month)'!$44:$44,'Budget to Actual (by month)'!$45:$45,'Budget to Actual (by month)'!$46:$46,'Budget to Actual (by month)'!$47:$47,'Budget to Actual (by month)'!$48:$48,'Budget to Actual (by month)'!$49:$49,'Budget to Actual (by month)'!$50:$50,'Budget to Actual (by month)'!$51:$51,'Budget to Actual (by month)'!$52:$52,'Budget to Actual (by month)'!$53:$53,'Budget to Actual (by month)'!$54:$54,'Budget to Actual (by month)'!$55:$55,'Budget to Actual (by month)'!$56:$56,'Budget to Actual (by month)'!$59:$59,'Budget to Actual (by month)'!$60:$60</definedName>
    <definedName name="QB_DATA_1" localSheetId="1" hidden="1">'Budget to Actual (total)'!$32:$32,'Budget to Actual (total)'!$33:$33,'Budget to Actual (total)'!$34:$34,'Budget to Actual (total)'!$35:$35,'Budget to Actual (total)'!$38:$38,'Budget to Actual (total)'!$39:$39,'Budget to Actual (total)'!$40:$40,'Budget to Actual (total)'!$41:$41,'Budget to Actual (total)'!$44:$44,'Budget to Actual (total)'!$45:$45,'Budget to Actual (total)'!$46:$46,'Budget to Actual (total)'!$47:$47,'Budget to Actual (total)'!$48:$48,'Budget to Actual (total)'!$50:$50,'Budget to Actual (total)'!$52:$52,'Budget to Actual (total)'!$55:$55</definedName>
    <definedName name="QB_DATA_1" localSheetId="3" hidden="1">'General Ledger'!$23:$23,'General Ledger'!$24:$24,'General Ledger'!$25:$25,'General Ledger'!$26:$26,'General Ledger'!$27:$27,'General Ledger'!$28:$28,'General Ledger'!$29:$29,'General Ledger'!$30:$30,'General Ledger'!$31:$31,'General Ledger'!$32:$32,'General Ledger'!$33:$33,'General Ledger'!$34:$34,'General Ledger'!$35:$35,'General Ledger'!$36:$36,'General Ledger'!$37:$37,'General Ledger'!$38:$38</definedName>
    <definedName name="QB_DATA_10" localSheetId="3" hidden="1">'General Ledger'!$232:$232,'General Ledger'!$233:$233,'General Ledger'!$234:$234,'General Ledger'!$235:$235,'General Ledger'!$237:$237,'General Ledger'!$239:$239,'General Ledger'!$241:$241,'General Ledger'!$242:$242,'General Ledger'!$243:$243,'General Ledger'!$245:$245,'General Ledger'!$247:$247,'General Ledger'!$250:$250,'General Ledger'!$251:$251,'General Ledger'!$253:$253,'General Ledger'!$255:$255,'General Ledger'!$256:$256</definedName>
    <definedName name="QB_DATA_11" localSheetId="3" hidden="1">'General Ledger'!$257:$257,'General Ledger'!$258:$258,'General Ledger'!$259:$259,'General Ledger'!$260:$260,'General Ledger'!$261:$261,'General Ledger'!$262:$262,'General Ledger'!$263:$263,'General Ledger'!$264:$264,'General Ledger'!$265:$265,'General Ledger'!$266:$266,'General Ledger'!$267:$267,'General Ledger'!$268:$268,'General Ledger'!$269:$269,'General Ledger'!$270:$270,'General Ledger'!$271:$271,'General Ledger'!$272:$272</definedName>
    <definedName name="QB_DATA_12" localSheetId="3" hidden="1">'General Ledger'!$273:$273,'General Ledger'!$274:$274,'General Ledger'!$275:$275,'General Ledger'!$276:$276,'General Ledger'!$277:$277,'General Ledger'!$278:$278,'General Ledger'!$279:$279,'General Ledger'!$280:$280,'General Ledger'!$281:$281,'General Ledger'!$282:$282,'General Ledger'!$283:$283,'General Ledger'!$284:$284,'General Ledger'!$285:$285,'General Ledger'!$288:$288,'General Ledger'!$290:$290,'General Ledger'!$292:$292</definedName>
    <definedName name="QB_DATA_13" localSheetId="3" hidden="1">'General Ledger'!$294:$294,'General Ledger'!$296:$296,'General Ledger'!$297:$297,'General Ledger'!$299:$299,'General Ledger'!$301:$301,'General Ledger'!$302:$302,'General Ledger'!$303:$303,'General Ledger'!$304:$304,'General Ledger'!$305:$305,'General Ledger'!$306:$306,'General Ledger'!$307:$307,'General Ledger'!$308:$308,'General Ledger'!$309:$309,'General Ledger'!$310:$310,'General Ledger'!$311:$311,'General Ledger'!$312:$312</definedName>
    <definedName name="QB_DATA_14" localSheetId="3" hidden="1">'General Ledger'!$313:$313,'General Ledger'!$314:$314,'General Ledger'!$315:$315,'General Ledger'!$316:$316,'General Ledger'!$317:$317,'General Ledger'!$318:$318,'General Ledger'!$319:$319,'General Ledger'!$320:$320,'General Ledger'!$321:$321,'General Ledger'!$322:$322,'General Ledger'!$323:$323,'General Ledger'!$325:$325,'General Ledger'!$326:$326,'General Ledger'!$327:$327,'General Ledger'!$328:$328,'General Ledger'!$329:$329</definedName>
    <definedName name="QB_DATA_15" localSheetId="3" hidden="1">'General Ledger'!$330:$330,'General Ledger'!$331:$331,'General Ledger'!$332:$332,'General Ledger'!$333:$333,'General Ledger'!$334:$334,'General Ledger'!$335:$335,'General Ledger'!$336:$336,'General Ledger'!$337:$337,'General Ledger'!$338:$338,'General Ledger'!$339:$339,'General Ledger'!$341:$341,'General Ledger'!$342:$342,'General Ledger'!$343:$343,'General Ledger'!$344:$344,'General Ledger'!$345:$345,'General Ledger'!$346:$346</definedName>
    <definedName name="QB_DATA_16" localSheetId="3" hidden="1">'General Ledger'!$347:$347,'General Ledger'!$348:$348,'General Ledger'!$349:$349,'General Ledger'!$350:$350,'General Ledger'!$351:$351,'General Ledger'!$352:$352,'General Ledger'!$353:$353,'General Ledger'!$354:$354,'General Ledger'!$356:$356,'General Ledger'!$357:$357,'General Ledger'!$358:$358,'General Ledger'!$359:$359,'General Ledger'!$360:$360,'General Ledger'!$361:$361,'General Ledger'!$362:$362,'General Ledger'!$364:$364</definedName>
    <definedName name="QB_DATA_17" localSheetId="3" hidden="1">'General Ledger'!$367:$367,'General Ledger'!$369:$369,'General Ledger'!$371:$371,'General Ledger'!$373:$373,'General Ledger'!$376:$376,'General Ledger'!$378:$378,'General Ledger'!$380:$380,'General Ledger'!$381:$381,'General Ledger'!$382:$382,'General Ledger'!$383:$383,'General Ledger'!$384:$384,'General Ledger'!$385:$385,'General Ledger'!$386:$386,'General Ledger'!$387:$387,'General Ledger'!$388:$388,'General Ledger'!$390:$390</definedName>
    <definedName name="QB_DATA_18" localSheetId="3" hidden="1">'General Ledger'!$391:$391,'General Ledger'!$392:$392,'General Ledger'!$393:$393,'General Ledger'!$394:$394,'General Ledger'!$395:$395,'General Ledger'!$396:$396,'General Ledger'!$398:$398,'General Ledger'!$400:$400,'General Ledger'!$402:$402,'General Ledger'!$404:$404,'General Ledger'!$406:$406,'General Ledger'!$407:$407,'General Ledger'!$408:$408,'General Ledger'!$409:$409,'General Ledger'!$410:$410,'General Ledger'!$412:$412</definedName>
    <definedName name="QB_DATA_19" localSheetId="3" hidden="1">'General Ledger'!$414:$414,'General Ledger'!$415:$415,'General Ledger'!$417:$417,'General Ledger'!$420:$420,'General Ledger'!$421:$421,'General Ledger'!$423:$423,'General Ledger'!$424:$424,'General Ledger'!$426:$426,'General Ledger'!$428:$428,'General Ledger'!$430:$430,'General Ledger'!$433:$433,'General Ledger'!$434:$434,'General Ledger'!$435:$435,'General Ledger'!$437:$437,'General Ledger'!$439:$439,'General Ledger'!$442:$442</definedName>
    <definedName name="QB_DATA_2" localSheetId="2" hidden="1">'Budget to Actual (by month)'!$62:$62,'Budget to Actual (by month)'!$63:$63,'Budget to Actual (by month)'!$65:$65,'Budget to Actual (by month)'!$66:$66,'Budget to Actual (by month)'!$67:$67,'Budget to Actual (by month)'!$69:$69,'Budget to Actual (by month)'!$70:$70,'Budget to Actual (by month)'!$71:$71,'Budget to Actual (by month)'!$72:$72,'Budget to Actual (by month)'!$74:$74,'Budget to Actual (by month)'!$75:$75,'Budget to Actual (by month)'!$76:$76,'Budget to Actual (by month)'!$77:$77,'Budget to Actual (by month)'!$78:$78,'Budget to Actual (by month)'!$79:$79,'Budget to Actual (by month)'!$81:$81</definedName>
    <definedName name="QB_DATA_2" localSheetId="1" hidden="1">'Budget to Actual (total)'!$62:$62,'Budget to Actual (total)'!$63:$63,'Budget to Actual (total)'!$65:$65,'Budget to Actual (total)'!$66:$66,'Budget to Actual (total)'!$67:$67,'Budget to Actual (total)'!$68:$68,'Budget to Actual (total)'!$69:$69,'Budget to Actual (total)'!$70:$70,'Budget to Actual (total)'!$71:$71,'Budget to Actual (total)'!$72:$72,'Budget to Actual (total)'!$73:$73,'Budget to Actual (total)'!$74:$74,'Budget to Actual (total)'!$75:$75,'Budget to Actual (total)'!$76:$76,'Budget to Actual (total)'!$78:$78,'Budget to Actual (total)'!$79:$79</definedName>
    <definedName name="QB_DATA_2" localSheetId="3" hidden="1">'General Ledger'!$39:$39,'General Ledger'!$40:$40,'General Ledger'!$41:$41,'General Ledger'!$42:$42,'General Ledger'!$43:$43,'General Ledger'!$44:$44,'General Ledger'!$45:$45,'General Ledger'!$46:$46,'General Ledger'!$47:$47,'General Ledger'!$48:$48,'General Ledger'!$49:$49,'General Ledger'!$50:$50,'General Ledger'!$51:$51,'General Ledger'!$52:$52,'General Ledger'!$53:$53,'General Ledger'!$54:$54</definedName>
    <definedName name="QB_DATA_20" localSheetId="3" hidden="1">'General Ledger'!$443:$443,'General Ledger'!$445:$445,'General Ledger'!$447:$447,'General Ledger'!$449:$449,'General Ledger'!$450:$450,'General Ledger'!$451:$451,'General Ledger'!$452:$452,'General Ledger'!$454:$454,'General Ledger'!$456:$456,'General Ledger'!$458:$458,'General Ledger'!$460:$460,'General Ledger'!$463:$463,'General Ledger'!$464:$464,'General Ledger'!$465:$465,'General Ledger'!$467:$467,'General Ledger'!$469:$469</definedName>
    <definedName name="QB_DATA_21" localSheetId="3" hidden="1">'General Ledger'!$471:$471,'General Ledger'!$474:$474,'General Ledger'!$475:$475,'General Ledger'!$477:$477,'General Ledger'!$479:$479,'General Ledger'!$481:$481,'General Ledger'!$483:$483,'General Ledger'!$486:$486,'General Ledger'!$489:$489,'General Ledger'!$491:$491,'General Ledger'!$493:$493,'General Ledger'!$494:$494,'General Ledger'!$495:$495,'General Ledger'!$496:$496,'General Ledger'!$498:$498,'General Ledger'!$499:$499</definedName>
    <definedName name="QB_DATA_22" localSheetId="3" hidden="1">'General Ledger'!$502:$502,'General Ledger'!$503:$503,'General Ledger'!$504:$504,'General Ledger'!$505:$505,'General Ledger'!$506:$506,'General Ledger'!$507:$507,'General Ledger'!$508:$508,'General Ledger'!$510:$510,'General Ledger'!$512:$512,'General Ledger'!$513:$513,'General Ledger'!$515:$515,'General Ledger'!$516:$516,'General Ledger'!$517:$517,'General Ledger'!$518:$518,'General Ledger'!$520:$520,'General Ledger'!$521:$521</definedName>
    <definedName name="QB_DATA_23" localSheetId="3" hidden="1">'General Ledger'!$522:$522,'General Ledger'!$523:$523,'General Ledger'!$525:$525,'General Ledger'!$527:$527,'General Ledger'!$528:$528,'General Ledger'!$529:$529,'General Ledger'!$530:$530,'General Ledger'!$532:$532,'General Ledger'!$534:$534,'General Ledger'!$535:$535,'General Ledger'!$537:$537,'General Ledger'!$539:$539,'General Ledger'!$541:$541,'General Ledger'!$542:$542,'General Ledger'!$544:$544,'General Ledger'!$545:$545</definedName>
    <definedName name="QB_DATA_24" localSheetId="3" hidden="1">'General Ledger'!$547:$547,'General Ledger'!$549:$549,'General Ledger'!$551:$551,'General Ledger'!$554:$554,'General Ledger'!$556:$556,'General Ledger'!$558:$558,'General Ledger'!$560:$560,'General Ledger'!$562:$562,'General Ledger'!$563:$563,'General Ledger'!$564:$564,'General Ledger'!$566:$566,'General Ledger'!$569:$569,'General Ledger'!$570:$570,'General Ledger'!$571:$571,'General Ledger'!$572:$572,'General Ledger'!$573:$573</definedName>
    <definedName name="QB_DATA_25" localSheetId="3" hidden="1">'General Ledger'!$574:$574,'General Ledger'!$575:$575,'General Ledger'!$577:$577,'General Ledger'!$579:$579,'General Ledger'!$581:$581,'General Ledger'!$582:$582,'General Ledger'!$584:$584,'General Ledger'!$586:$586,'General Ledger'!$589:$589,'General Ledger'!$591:$591,'General Ledger'!$593:$593,'General Ledger'!$594:$594,'General Ledger'!$595:$595,'General Ledger'!$596:$596,'General Ledger'!$597:$597,'General Ledger'!$598:$598</definedName>
    <definedName name="QB_DATA_26" localSheetId="3" hidden="1">'General Ledger'!$600:$600,'General Ledger'!$601:$601,'General Ledger'!$603:$603,'General Ledger'!$605:$605,'General Ledger'!$607:$607,'General Ledger'!$608:$608,'General Ledger'!$609:$609,'General Ledger'!$610:$610,'General Ledger'!$611:$611,'General Ledger'!$612:$612,'General Ledger'!$613:$613,'General Ledger'!$614:$614,'General Ledger'!$615:$615,'General Ledger'!$616:$616,'General Ledger'!$617:$617,'General Ledger'!$618:$618</definedName>
    <definedName name="QB_DATA_27" localSheetId="3" hidden="1">'General Ledger'!$619:$619,'General Ledger'!$621:$621,'General Ledger'!$623:$623,'General Ledger'!$625:$625,'General Ledger'!$627:$627,'General Ledger'!$629:$629,'General Ledger'!$632:$632,'General Ledger'!$634:$634,'General Ledger'!$635:$635,'General Ledger'!$636:$636,'General Ledger'!$638:$638,'General Ledger'!$640:$640,'General Ledger'!$642:$642,'General Ledger'!$643:$643,'General Ledger'!$645:$645,'General Ledger'!$647:$647</definedName>
    <definedName name="QB_DATA_28" localSheetId="3" hidden="1">'General Ledger'!$649:$649,'General Ledger'!$650:$650,'General Ledger'!$651:$651,'General Ledger'!$653:$653,'General Ledger'!$654:$654,'General Ledger'!$655:$655,'General Ledger'!$656:$656,'General Ledger'!$657:$657,'General Ledger'!$658:$658,'General Ledger'!$659:$659,'General Ledger'!$660:$660,'General Ledger'!$661:$661,'General Ledger'!$662:$662,'General Ledger'!$663:$663,'General Ledger'!$664:$664,'General Ledger'!$665:$665</definedName>
    <definedName name="QB_DATA_29" localSheetId="3" hidden="1">'General Ledger'!$667:$667,'General Ledger'!$668:$668,'General Ledger'!$669:$669,'General Ledger'!$670:$670,'General Ledger'!$671:$671,'General Ledger'!$672:$672,'General Ledger'!$673:$673,'General Ledger'!$674:$674,'General Ledger'!$675:$675,'General Ledger'!$676:$676,'General Ledger'!$677:$677,'General Ledger'!$678:$678,'General Ledger'!$679:$679,'General Ledger'!$680:$680,'General Ledger'!$681:$681,'General Ledger'!$682:$682</definedName>
    <definedName name="QB_DATA_3" localSheetId="2" hidden="1">'Budget to Actual (by month)'!$82:$82,'Budget to Actual (by month)'!$83:$83,'Budget to Actual (by month)'!$85:$85,'Budget to Actual (by month)'!$86:$86,'Budget to Actual (by month)'!$87:$87,'Budget to Actual (by month)'!$88:$88,'Budget to Actual (by month)'!$89:$89,'Budget to Actual (by month)'!$90:$90,'Budget to Actual (by month)'!$91:$91,'Budget to Actual (by month)'!$92:$92,'Budget to Actual (by month)'!$95:$95</definedName>
    <definedName name="QB_DATA_3" localSheetId="1" hidden="1">'Budget to Actual (total)'!$80:$80,'Budget to Actual (total)'!$81:$81,'Budget to Actual (total)'!$83:$83,'Budget to Actual (total)'!$84:$84,'Budget to Actual (total)'!$85:$85,'Budget to Actual (total)'!$86:$86,'Budget to Actual (total)'!$87:$87,'Budget to Actual (total)'!$88:$88,'Budget to Actual (total)'!$91:$91,'Budget to Actual (total)'!$92:$92,'Budget to Actual (total)'!$93:$93,'Budget to Actual (total)'!$95:$95,'Budget to Actual (total)'!$96:$96,'Budget to Actual (total)'!$97:$97,'Budget to Actual (total)'!$99:$99,'Budget to Actual (total)'!$100:$100</definedName>
    <definedName name="QB_DATA_3" localSheetId="3" hidden="1">'General Ledger'!$55:$55,'General Ledger'!$56:$56,'General Ledger'!$57:$57,'General Ledger'!$58:$58,'General Ledger'!$59:$59,'General Ledger'!$60:$60,'General Ledger'!$61:$61,'General Ledger'!$64:$64,'General Ledger'!$65:$65,'General Ledger'!$66:$66,'General Ledger'!$67:$67,'General Ledger'!$68:$68,'General Ledger'!$70:$70,'General Ledger'!$71:$71,'General Ledger'!$72:$72,'General Ledger'!$74:$74</definedName>
    <definedName name="QB_DATA_30" localSheetId="3" hidden="1">'General Ledger'!$683:$683,'General Ledger'!$684:$684,'General Ledger'!$685:$685,'General Ledger'!$686:$686,'General Ledger'!$687:$687,'General Ledger'!$688:$688,'General Ledger'!$689:$689,'General Ledger'!$691:$691,'General Ledger'!$693:$693,'General Ledger'!$696:$696,'General Ledger'!$698:$698,'General Ledger'!$700:$700,'General Ledger'!$701:$701,'General Ledger'!$702:$702,'General Ledger'!$703:$703,'General Ledger'!$705:$705</definedName>
    <definedName name="QB_DATA_31" localSheetId="3" hidden="1">'General Ledger'!$707:$707,'General Ledger'!$708:$708,'General Ledger'!$709:$709,'General Ledger'!$710:$710,'General Ledger'!$711:$711,'General Ledger'!$712:$712,'General Ledger'!$713:$713,'General Ledger'!$714:$714,'General Ledger'!$715:$715,'General Ledger'!$716:$716,'General Ledger'!$717:$717,'General Ledger'!$718:$718,'General Ledger'!$720:$720,'General Ledger'!$722:$722,'General Ledger'!$723:$723,'General Ledger'!$725:$725</definedName>
    <definedName name="QB_DATA_32" localSheetId="3" hidden="1">'General Ledger'!$727:$727,'General Ledger'!$730:$730,'General Ledger'!$733:$733,'General Ledger'!$734:$734,'General Ledger'!$735:$735,'General Ledger'!$736:$736,'General Ledger'!$737:$737,'General Ledger'!$738:$738,'General Ledger'!$739:$739,'General Ledger'!$740:$740,'General Ledger'!$741:$741,'General Ledger'!$742:$742,'General Ledger'!$743:$743,'General Ledger'!$744:$744,'General Ledger'!$746:$746,'General Ledger'!$748:$748</definedName>
    <definedName name="QB_DATA_33" localSheetId="3" hidden="1">'General Ledger'!$750:$750</definedName>
    <definedName name="QB_DATA_4" localSheetId="1" hidden="1">'Budget to Actual (total)'!$101:$101,'Budget to Actual (total)'!$103:$103,'Budget to Actual (total)'!$104:$104,'Budget to Actual (total)'!$105:$105,'Budget to Actual (total)'!$106:$106,'Budget to Actual (total)'!$107:$107,'Budget to Actual (total)'!$108:$108,'Budget to Actual (total)'!$109:$109,'Budget to Actual (total)'!$110:$110,'Budget to Actual (total)'!$111:$111,'Budget to Actual (total)'!$113:$113,'Budget to Actual (total)'!$114:$114,'Budget to Actual (total)'!$115:$115,'Budget to Actual (total)'!$116:$116,'Budget to Actual (total)'!$117:$117,'Budget to Actual (total)'!$118:$118</definedName>
    <definedName name="QB_DATA_4" localSheetId="3" hidden="1">'General Ledger'!$76:$76,'General Ledger'!$78:$78,'General Ledger'!$80:$80,'General Ledger'!$82:$82,'General Ledger'!$84:$84,'General Ledger'!$86:$86,'General Ledger'!$89:$89,'General Ledger'!$91:$91,'General Ledger'!$92:$92,'General Ledger'!$94:$94,'General Ledger'!$97:$97,'General Ledger'!$99:$99,'General Ledger'!$100:$100,'General Ledger'!$101:$101,'General Ledger'!$102:$102,'General Ledger'!$103:$103</definedName>
    <definedName name="QB_DATA_5" localSheetId="1" hidden="1">'Budget to Actual (total)'!$119:$119,'Budget to Actual (total)'!$120:$120,'Budget to Actual (total)'!$122:$122,'Budget to Actual (total)'!$123:$123,'Budget to Actual (total)'!$124:$124,'Budget to Actual (total)'!$125:$125,'Budget to Actual (total)'!$127:$127,'Budget to Actual (total)'!$128:$128,'Budget to Actual (total)'!$129:$129,'Budget to Actual (total)'!$130:$130,'Budget to Actual (total)'!$131:$131,'Budget to Actual (total)'!$132:$132,'Budget to Actual (total)'!$133:$133,'Budget to Actual (total)'!$134:$134,'Budget to Actual (total)'!$135:$135,'Budget to Actual (total)'!$137:$137</definedName>
    <definedName name="QB_DATA_5" localSheetId="3" hidden="1">'General Ledger'!$104:$104,'General Ledger'!$105:$105,'General Ledger'!$106:$106,'General Ledger'!$107:$107,'General Ledger'!$109:$109,'General Ledger'!$111:$111,'General Ledger'!$113:$113,'General Ledger'!$114:$114,'General Ledger'!$116:$116,'General Ledger'!$117:$117,'General Ledger'!$119:$119,'General Ledger'!$122:$122,'General Ledger'!$125:$125,'General Ledger'!$127:$127,'General Ledger'!$129:$129,'General Ledger'!$131:$131</definedName>
    <definedName name="QB_DATA_6" localSheetId="1" hidden="1">'Budget to Actual (total)'!$139:$139,'Budget to Actual (total)'!$140:$140,'Budget to Actual (total)'!$145:$145</definedName>
    <definedName name="QB_DATA_6" localSheetId="3" hidden="1">'General Ledger'!$133:$133,'General Ledger'!$134:$134,'General Ledger'!$136:$136,'General Ledger'!$138:$138,'General Ledger'!$140:$140,'General Ledger'!$142:$142,'General Ledger'!$145:$145,'General Ledger'!$147:$147,'General Ledger'!$148:$148,'General Ledger'!$149:$149,'General Ledger'!$150:$150,'General Ledger'!$151:$151,'General Ledger'!$152:$152,'General Ledger'!$153:$153,'General Ledger'!$154:$154,'General Ledger'!$156:$156</definedName>
    <definedName name="QB_DATA_7" localSheetId="3" hidden="1">'General Ledger'!$158:$158,'General Ledger'!$159:$159,'General Ledger'!$160:$160,'General Ledger'!$161:$161,'General Ledger'!$162:$162,'General Ledger'!$163:$163,'General Ledger'!$164:$164,'General Ledger'!$165:$165,'General Ledger'!$166:$166,'General Ledger'!$168:$168,'General Ledger'!$170:$170,'General Ledger'!$172:$172,'General Ledger'!$174:$174,'General Ledger'!$176:$176,'General Ledger'!$178:$178,'General Ledger'!$180:$180</definedName>
    <definedName name="QB_DATA_8" localSheetId="3" hidden="1">'General Ledger'!$181:$181,'General Ledger'!$183:$183,'General Ledger'!$185:$185,'General Ledger'!$187:$187,'General Ledger'!$189:$189,'General Ledger'!$191:$191,'General Ledger'!$193:$193,'General Ledger'!$195:$195,'General Ledger'!$198:$198,'General Ledger'!$200:$200,'General Ledger'!$202:$202,'General Ledger'!$204:$204,'General Ledger'!$206:$206,'General Ledger'!$208:$208,'General Ledger'!$210:$210,'General Ledger'!$212:$212</definedName>
    <definedName name="QB_DATA_9" localSheetId="3" hidden="1">'General Ledger'!$213:$213,'General Ledger'!$215:$215,'General Ledger'!$217:$217,'General Ledger'!$219:$219,'General Ledger'!$220:$220,'General Ledger'!$221:$221,'General Ledger'!$222:$222,'General Ledger'!$223:$223,'General Ledger'!$224:$224,'General Ledger'!$225:$225,'General Ledger'!$226:$226,'General Ledger'!$227:$227,'General Ledger'!$228:$228,'General Ledger'!$229:$229,'General Ledger'!$230:$230,'General Ledger'!$231:$231</definedName>
    <definedName name="QB_DATE_1" localSheetId="0" hidden="1">'Balance Sheet'!$H$2</definedName>
    <definedName name="QB_DATE_1" localSheetId="2" hidden="1">'Budget to Actual (by month)'!$T$2</definedName>
    <definedName name="QB_DATE_1" localSheetId="1" hidden="1">'Budget to Actual (total)'!$O$2</definedName>
    <definedName name="QB_DATE_1" localSheetId="3" hidden="1">'General Ledger'!$V$2</definedName>
    <definedName name="QB_FORMULA_0" localSheetId="0" hidden="1">'Balance Sheet'!$H$14,'Balance Sheet'!$H$18,'Balance Sheet'!$H$20,'Balance Sheet'!$H$23,'Balance Sheet'!$H$27,'Balance Sheet'!$H$29,'Balance Sheet'!$H$30,'Balance Sheet'!$H$37,'Balance Sheet'!$H$39,'Balance Sheet'!$H$40,'Balance Sheet'!$H$50,'Balance Sheet'!$H$52,'Balance Sheet'!$H$60,'Balance Sheet'!$H$61,'Balance Sheet'!$H$64,'Balance Sheet'!$H$65</definedName>
    <definedName name="QB_FORMULA_0" localSheetId="2" hidden="1">'Budget to Actual (by month)'!$R$10,'Budget to Actual (by month)'!$T$10,'Budget to Actual (by month)'!$R$11,'Budget to Actual (by month)'!$T$11,'Budget to Actual (by month)'!$R$12,'Budget to Actual (by month)'!$T$12,'Budget to Actual (by month)'!$I$13,'Budget to Actual (by month)'!$K$13,'Budget to Actual (by month)'!$L$13,'Budget to Actual (by month)'!$N$13,'Budget to Actual (by month)'!$O$13,'Budget to Actual (by month)'!$Q$13,'Budget to Actual (by month)'!$R$13,'Budget to Actual (by month)'!$T$13,'Budget to Actual (by month)'!$R$15,'Budget to Actual (by month)'!$T$15</definedName>
    <definedName name="QB_FORMULA_0" localSheetId="1" hidden="1">'Budget to Actual (total)'!$M$10,'Budget to Actual (total)'!$O$10,'Budget to Actual (total)'!$M$11,'Budget to Actual (total)'!$O$11,'Budget to Actual (total)'!$M$12,'Budget to Actual (total)'!$O$12,'Budget to Actual (total)'!$M$13,'Budget to Actual (total)'!$O$13,'Budget to Actual (total)'!$I$14,'Budget to Actual (total)'!$K$14,'Budget to Actual (total)'!$M$14,'Budget to Actual (total)'!$O$14,'Budget to Actual (total)'!$M$16,'Budget to Actual (total)'!$O$16,'Budget to Actual (total)'!$M$17,'Budget to Actual (total)'!$O$17</definedName>
    <definedName name="QB_FORMULA_0" localSheetId="3" hidden="1">'General Ledger'!$V$8,'General Ledger'!$V$10,'General Ledger'!$V$12,'General Ledger'!$V$13,'General Ledger'!$V$14,'General Ledger'!$V$15,'General Ledger'!$V$16,'General Ledger'!$V$17,'General Ledger'!$V$18,'General Ledger'!$V$19,'General Ledger'!$V$20,'General Ledger'!$V$21,'General Ledger'!$V$22,'General Ledger'!$V$23,'General Ledger'!$V$24,'General Ledger'!$V$25</definedName>
    <definedName name="QB_FORMULA_1" localSheetId="0" hidden="1">'Balance Sheet'!$H$66,'Balance Sheet'!$H$70,'Balance Sheet'!$H$71</definedName>
    <definedName name="QB_FORMULA_1" localSheetId="2" hidden="1">'Budget to Actual (by month)'!$R$16,'Budget to Actual (by month)'!$T$16,'Budget to Actual (by month)'!$R$17,'Budget to Actual (by month)'!$T$17,'Budget to Actual (by month)'!$R$18,'Budget to Actual (by month)'!$T$18,'Budget to Actual (by month)'!$I$19,'Budget to Actual (by month)'!$K$19,'Budget to Actual (by month)'!$L$19,'Budget to Actual (by month)'!$N$19,'Budget to Actual (by month)'!$O$19,'Budget to Actual (by month)'!$Q$19,'Budget to Actual (by month)'!$R$19,'Budget to Actual (by month)'!$T$19,'Budget to Actual (by month)'!$R$22,'Budget to Actual (by month)'!$T$22</definedName>
    <definedName name="QB_FORMULA_1" localSheetId="1" hidden="1">'Budget to Actual (total)'!$M$18,'Budget to Actual (total)'!$O$18,'Budget to Actual (total)'!$M$19,'Budget to Actual (total)'!$O$19,'Budget to Actual (total)'!$M$20,'Budget to Actual (total)'!$O$20,'Budget to Actual (total)'!$I$21,'Budget to Actual (total)'!$K$21,'Budget to Actual (total)'!$M$21,'Budget to Actual (total)'!$O$21,'Budget to Actual (total)'!$M$24,'Budget to Actual (total)'!$O$24,'Budget to Actual (total)'!$M$25,'Budget to Actual (total)'!$O$25,'Budget to Actual (total)'!$M$26,'Budget to Actual (total)'!$O$26</definedName>
    <definedName name="QB_FORMULA_1" localSheetId="3" hidden="1">'General Ledger'!$V$26,'General Ledger'!$V$27,'General Ledger'!$V$28,'General Ledger'!$V$29,'General Ledger'!$V$30,'General Ledger'!$V$31,'General Ledger'!$V$32,'General Ledger'!$V$33,'General Ledger'!$V$34,'General Ledger'!$V$35,'General Ledger'!$V$36,'General Ledger'!$V$37,'General Ledger'!$V$38,'General Ledger'!$V$39,'General Ledger'!$V$40,'General Ledger'!$V$41</definedName>
    <definedName name="QB_FORMULA_10" localSheetId="2" hidden="1">'Budget to Actual (by month)'!$R$67,'Budget to Actual (by month)'!$T$67,'Budget to Actual (by month)'!$R$69,'Budget to Actual (by month)'!$T$69,'Budget to Actual (by month)'!$R$70,'Budget to Actual (by month)'!$T$70,'Budget to Actual (by month)'!$R$71,'Budget to Actual (by month)'!$T$71,'Budget to Actual (by month)'!$R$72,'Budget to Actual (by month)'!$T$72,'Budget to Actual (by month)'!$I$73,'Budget to Actual (by month)'!$K$73,'Budget to Actual (by month)'!$L$73,'Budget to Actual (by month)'!$N$73,'Budget to Actual (by month)'!$O$73,'Budget to Actual (by month)'!$Q$73</definedName>
    <definedName name="QB_FORMULA_10" localSheetId="1" hidden="1">'Budget to Actual (total)'!$I$89,'Budget to Actual (total)'!$K$89,'Budget to Actual (total)'!$M$89,'Budget to Actual (total)'!$O$89,'Budget to Actual (total)'!$M$91,'Budget to Actual (total)'!$O$91,'Budget to Actual (total)'!$M$92,'Budget to Actual (total)'!$O$92,'Budget to Actual (total)'!$M$93,'Budget to Actual (total)'!$O$93,'Budget to Actual (total)'!$M$95,'Budget to Actual (total)'!$O$95,'Budget to Actual (total)'!$M$96,'Budget to Actual (total)'!$O$96,'Budget to Actual (total)'!$M$97,'Budget to Actual (total)'!$O$97</definedName>
    <definedName name="QB_FORMULA_10" localSheetId="3" hidden="1">'General Ledger'!$V$226,'General Ledger'!$V$227,'General Ledger'!$V$228,'General Ledger'!$V$229,'General Ledger'!$V$230,'General Ledger'!$V$231,'General Ledger'!$V$232,'General Ledger'!$V$233,'General Ledger'!$V$234,'General Ledger'!$V$235,'General Ledger'!$T$236,'General Ledger'!$V$236,'General Ledger'!$V$238,'General Ledger'!$V$240,'General Ledger'!$V$242,'General Ledger'!$V$243</definedName>
    <definedName name="QB_FORMULA_11" localSheetId="2" hidden="1">'Budget to Actual (by month)'!$R$73,'Budget to Actual (by month)'!$T$73,'Budget to Actual (by month)'!$R$74,'Budget to Actual (by month)'!$T$74,'Budget to Actual (by month)'!$R$75,'Budget to Actual (by month)'!$T$75,'Budget to Actual (by month)'!$R$76,'Budget to Actual (by month)'!$T$76,'Budget to Actual (by month)'!$R$77,'Budget to Actual (by month)'!$T$77,'Budget to Actual (by month)'!$R$78,'Budget to Actual (by month)'!$T$78,'Budget to Actual (by month)'!$R$79,'Budget to Actual (by month)'!$T$79,'Budget to Actual (by month)'!$R$81,'Budget to Actual (by month)'!$R$82</definedName>
    <definedName name="QB_FORMULA_11" localSheetId="1" hidden="1">'Budget to Actual (total)'!$I$98,'Budget to Actual (total)'!$K$98,'Budget to Actual (total)'!$M$98,'Budget to Actual (total)'!$O$98,'Budget to Actual (total)'!$M$99,'Budget to Actual (total)'!$O$99,'Budget to Actual (total)'!$M$100,'Budget to Actual (total)'!$O$100,'Budget to Actual (total)'!$M$101,'Budget to Actual (total)'!$O$101,'Budget to Actual (total)'!$M$103,'Budget to Actual (total)'!$O$103,'Budget to Actual (total)'!$M$104,'Budget to Actual (total)'!$O$104,'Budget to Actual (total)'!$M$105,'Budget to Actual (total)'!$O$105</definedName>
    <definedName name="QB_FORMULA_11" localSheetId="3" hidden="1">'General Ledger'!$T$244,'General Ledger'!$V$244,'General Ledger'!$V$246,'General Ledger'!$V$248,'General Ledger'!$T$249,'General Ledger'!$V$249,'General Ledger'!$V$252,'General Ledger'!$V$254,'General Ledger'!$V$256,'General Ledger'!$V$257,'General Ledger'!$V$258,'General Ledger'!$V$259,'General Ledger'!$V$260,'General Ledger'!$V$261,'General Ledger'!$V$262,'General Ledger'!$V$263</definedName>
    <definedName name="QB_FORMULA_12" localSheetId="2" hidden="1">'Budget to Actual (by month)'!$R$83,'Budget to Actual (by month)'!$T$83,'Budget to Actual (by month)'!$I$84,'Budget to Actual (by month)'!$K$84,'Budget to Actual (by month)'!$L$84,'Budget to Actual (by month)'!$N$84,'Budget to Actual (by month)'!$O$84,'Budget to Actual (by month)'!$Q$84,'Budget to Actual (by month)'!$R$84,'Budget to Actual (by month)'!$T$84,'Budget to Actual (by month)'!$R$85,'Budget to Actual (by month)'!$T$85,'Budget to Actual (by month)'!$R$86,'Budget to Actual (by month)'!$T$86,'Budget to Actual (by month)'!$R$87,'Budget to Actual (by month)'!$T$87</definedName>
    <definedName name="QB_FORMULA_12" localSheetId="1" hidden="1">'Budget to Actual (total)'!$M$106,'Budget to Actual (total)'!$O$106,'Budget to Actual (total)'!$M$107,'Budget to Actual (total)'!$O$107,'Budget to Actual (total)'!$M$108,'Budget to Actual (total)'!$O$108,'Budget to Actual (total)'!$M$109,'Budget to Actual (total)'!$O$109,'Budget to Actual (total)'!$M$110,'Budget to Actual (total)'!$O$110,'Budget to Actual (total)'!$M$111,'Budget to Actual (total)'!$O$111,'Budget to Actual (total)'!$I$112,'Budget to Actual (total)'!$K$112,'Budget to Actual (total)'!$M$112,'Budget to Actual (total)'!$O$112</definedName>
    <definedName name="QB_FORMULA_12" localSheetId="3" hidden="1">'General Ledger'!$V$264,'General Ledger'!$V$265,'General Ledger'!$V$266,'General Ledger'!$V$267,'General Ledger'!$V$268,'General Ledger'!$V$269,'General Ledger'!$V$270,'General Ledger'!$V$271,'General Ledger'!$V$272,'General Ledger'!$V$273,'General Ledger'!$V$274,'General Ledger'!$V$275,'General Ledger'!$V$276,'General Ledger'!$V$277,'General Ledger'!$V$278,'General Ledger'!$V$279</definedName>
    <definedName name="QB_FORMULA_13" localSheetId="2" hidden="1">'Budget to Actual (by month)'!$R$88,'Budget to Actual (by month)'!$T$88,'Budget to Actual (by month)'!$R$89,'Budget to Actual (by month)'!$T$89,'Budget to Actual (by month)'!$R$90,'Budget to Actual (by month)'!$T$90,'Budget to Actual (by month)'!$R$91,'Budget to Actual (by month)'!$T$91,'Budget to Actual (by month)'!$R$92,'Budget to Actual (by month)'!$I$93,'Budget to Actual (by month)'!$K$93,'Budget to Actual (by month)'!$L$93,'Budget to Actual (by month)'!$N$93,'Budget to Actual (by month)'!$O$93,'Budget to Actual (by month)'!$Q$93,'Budget to Actual (by month)'!$R$93</definedName>
    <definedName name="QB_FORMULA_13" localSheetId="1" hidden="1">'Budget to Actual (total)'!$M$113,'Budget to Actual (total)'!$O$113,'Budget to Actual (total)'!$M$114,'Budget to Actual (total)'!$O$114,'Budget to Actual (total)'!$M$115,'Budget to Actual (total)'!$O$115,'Budget to Actual (total)'!$M$116,'Budget to Actual (total)'!$O$116,'Budget to Actual (total)'!$M$117,'Budget to Actual (total)'!$O$117,'Budget to Actual (total)'!$M$118,'Budget to Actual (total)'!$O$118,'Budget to Actual (total)'!$M$119,'Budget to Actual (total)'!$O$119,'Budget to Actual (total)'!$M$120,'Budget to Actual (total)'!$O$120</definedName>
    <definedName name="QB_FORMULA_13" localSheetId="3" hidden="1">'General Ledger'!$V$280,'General Ledger'!$V$281,'General Ledger'!$V$282,'General Ledger'!$V$283,'General Ledger'!$V$284,'General Ledger'!$V$285,'General Ledger'!$T$286,'General Ledger'!$V$286,'General Ledger'!$T$287,'General Ledger'!$V$287,'General Ledger'!$V$289,'General Ledger'!$V$291,'General Ledger'!$V$293,'General Ledger'!$V$295,'General Ledger'!$V$298,'General Ledger'!$V$300</definedName>
    <definedName name="QB_FORMULA_14" localSheetId="2" hidden="1">'Budget to Actual (by month)'!$T$93,'Budget to Actual (by month)'!$I$94,'Budget to Actual (by month)'!$K$94,'Budget to Actual (by month)'!$L$94,'Budget to Actual (by month)'!$N$94,'Budget to Actual (by month)'!$O$94,'Budget to Actual (by month)'!$Q$94,'Budget to Actual (by month)'!$R$94,'Budget to Actual (by month)'!$T$94,'Budget to Actual (by month)'!$R$95,'Budget to Actual (by month)'!$I$96,'Budget to Actual (by month)'!$K$96,'Budget to Actual (by month)'!$L$96,'Budget to Actual (by month)'!$N$96,'Budget to Actual (by month)'!$O$96,'Budget to Actual (by month)'!$Q$96</definedName>
    <definedName name="QB_FORMULA_14" localSheetId="1" hidden="1">'Budget to Actual (total)'!$M$122,'Budget to Actual (total)'!$O$122,'Budget to Actual (total)'!$M$123,'Budget to Actual (total)'!$O$123,'Budget to Actual (total)'!$M$124,'Budget to Actual (total)'!$O$124,'Budget to Actual (total)'!$M$125,'Budget to Actual (total)'!$O$125,'Budget to Actual (total)'!$I$126,'Budget to Actual (total)'!$K$126,'Budget to Actual (total)'!$M$126,'Budget to Actual (total)'!$O$126,'Budget to Actual (total)'!$M$127,'Budget to Actual (total)'!$O$127,'Budget to Actual (total)'!$M$128,'Budget to Actual (total)'!$O$128</definedName>
    <definedName name="QB_FORMULA_14" localSheetId="3" hidden="1">'General Ledger'!$V$303,'General Ledger'!$V$304,'General Ledger'!$V$305,'General Ledger'!$V$306,'General Ledger'!$V$307,'General Ledger'!$V$308,'General Ledger'!$V$309,'General Ledger'!$V$310,'General Ledger'!$V$311,'General Ledger'!$V$312,'General Ledger'!$V$313,'General Ledger'!$V$314,'General Ledger'!$V$315,'General Ledger'!$V$316,'General Ledger'!$V$317,'General Ledger'!$V$318</definedName>
    <definedName name="QB_FORMULA_15" localSheetId="2" hidden="1">'Budget to Actual (by month)'!$R$96,'Budget to Actual (by month)'!$T$96,'Budget to Actual (by month)'!$I$97,'Budget to Actual (by month)'!$K$97,'Budget to Actual (by month)'!$L$97,'Budget to Actual (by month)'!$N$97,'Budget to Actual (by month)'!$O$97,'Budget to Actual (by month)'!$Q$97,'Budget to Actual (by month)'!$R$97,'Budget to Actual (by month)'!$T$97,'Budget to Actual (by month)'!$I$98,'Budget to Actual (by month)'!$K$98,'Budget to Actual (by month)'!$L$98,'Budget to Actual (by month)'!$N$98,'Budget to Actual (by month)'!$O$98,'Budget to Actual (by month)'!$Q$98</definedName>
    <definedName name="QB_FORMULA_15" localSheetId="1" hidden="1">'Budget to Actual (total)'!$M$129,'Budget to Actual (total)'!$O$129,'Budget to Actual (total)'!$M$130,'Budget to Actual (total)'!$O$130,'Budget to Actual (total)'!$M$131,'Budget to Actual (total)'!$O$131,'Budget to Actual (total)'!$M$132,'Budget to Actual (total)'!$O$132,'Budget to Actual (total)'!$M$133,'Budget to Actual (total)'!$O$133,'Budget to Actual (total)'!$M$134,'Budget to Actual (total)'!$O$134,'Budget to Actual (total)'!$M$135,'Budget to Actual (total)'!$O$135,'Budget to Actual (total)'!$I$136,'Budget to Actual (total)'!$K$136</definedName>
    <definedName name="QB_FORMULA_15" localSheetId="3" hidden="1">'General Ledger'!$V$319,'General Ledger'!$V$320,'General Ledger'!$V$321,'General Ledger'!$V$322,'General Ledger'!$V$323,'General Ledger'!$T$324,'General Ledger'!$V$324,'General Ledger'!$V$326,'General Ledger'!$V$327,'General Ledger'!$V$328,'General Ledger'!$V$329,'General Ledger'!$V$330,'General Ledger'!$V$331,'General Ledger'!$V$332,'General Ledger'!$V$333,'General Ledger'!$V$334</definedName>
    <definedName name="QB_FORMULA_16" localSheetId="2" hidden="1">'Budget to Actual (by month)'!$R$98,'Budget to Actual (by month)'!$T$98</definedName>
    <definedName name="QB_FORMULA_16" localSheetId="1" hidden="1">'Budget to Actual (total)'!$M$136,'Budget to Actual (total)'!$O$136,'Budget to Actual (total)'!$M$137,'Budget to Actual (total)'!$O$137,'Budget to Actual (total)'!$I$138,'Budget to Actual (total)'!$K$138,'Budget to Actual (total)'!$M$138,'Budget to Actual (total)'!$O$138,'Budget to Actual (total)'!$M$139,'Budget to Actual (total)'!$O$139,'Budget to Actual (total)'!$M$140,'Budget to Actual (total)'!$O$140,'Budget to Actual (total)'!$I$141,'Budget to Actual (total)'!$K$141,'Budget to Actual (total)'!$M$141,'Budget to Actual (total)'!$O$141</definedName>
    <definedName name="QB_FORMULA_16" localSheetId="3" hidden="1">'General Ledger'!$V$335,'General Ledger'!$V$336,'General Ledger'!$V$337,'General Ledger'!$V$338,'General Ledger'!$V$339,'General Ledger'!$T$340,'General Ledger'!$V$340,'General Ledger'!$V$342,'General Ledger'!$V$343,'General Ledger'!$V$344,'General Ledger'!$V$345,'General Ledger'!$V$346,'General Ledger'!$V$347,'General Ledger'!$V$348,'General Ledger'!$V$349,'General Ledger'!$V$350</definedName>
    <definedName name="QB_FORMULA_17" localSheetId="1" hidden="1">'Budget to Actual (total)'!$I$142,'Budget to Actual (total)'!$K$142,'Budget to Actual (total)'!$M$142,'Budget to Actual (total)'!$O$142,'Budget to Actual (total)'!$M$145,'Budget to Actual (total)'!$O$145,'Budget to Actual (total)'!$I$146,'Budget to Actual (total)'!$K$146,'Budget to Actual (total)'!$M$146,'Budget to Actual (total)'!$O$146,'Budget to Actual (total)'!$I$147,'Budget to Actual (total)'!$K$147,'Budget to Actual (total)'!$M$147,'Budget to Actual (total)'!$O$147,'Budget to Actual (total)'!$I$148,'Budget to Actual (total)'!$K$148</definedName>
    <definedName name="QB_FORMULA_17" localSheetId="3" hidden="1">'General Ledger'!$V$351,'General Ledger'!$V$352,'General Ledger'!$V$353,'General Ledger'!$V$354,'General Ledger'!$T$355,'General Ledger'!$V$355,'General Ledger'!$V$357,'General Ledger'!$V$358,'General Ledger'!$V$359,'General Ledger'!$V$360,'General Ledger'!$V$361,'General Ledger'!$V$362,'General Ledger'!$T$363,'General Ledger'!$V$363,'General Ledger'!$V$365,'General Ledger'!$T$366</definedName>
    <definedName name="QB_FORMULA_18" localSheetId="1" hidden="1">'Budget to Actual (total)'!$M$148,'Budget to Actual (total)'!$O$148</definedName>
    <definedName name="QB_FORMULA_18" localSheetId="3" hidden="1">'General Ledger'!$V$366,'General Ledger'!$V$368,'General Ledger'!$V$370,'General Ledger'!$V$372,'General Ledger'!$V$374,'General Ledger'!$T$375,'General Ledger'!$V$375,'General Ledger'!$V$377,'General Ledger'!$V$379,'General Ledger'!$V$381,'General Ledger'!$V$382,'General Ledger'!$V$383,'General Ledger'!$V$384,'General Ledger'!$V$385,'General Ledger'!$V$386,'General Ledger'!$V$387</definedName>
    <definedName name="QB_FORMULA_19" localSheetId="3" hidden="1">'General Ledger'!$V$388,'General Ledger'!$T$389,'General Ledger'!$V$389,'General Ledger'!$V$391,'General Ledger'!$V$392,'General Ledger'!$V$393,'General Ledger'!$V$394,'General Ledger'!$V$395,'General Ledger'!$V$396,'General Ledger'!$T$397,'General Ledger'!$V$397,'General Ledger'!$V$399,'General Ledger'!$V$401,'General Ledger'!$V$403,'General Ledger'!$V$405,'General Ledger'!$V$411</definedName>
    <definedName name="QB_FORMULA_2" localSheetId="2" hidden="1">'Budget to Actual (by month)'!$I$23,'Budget to Actual (by month)'!$K$23,'Budget to Actual (by month)'!$L$23,'Budget to Actual (by month)'!$N$23,'Budget to Actual (by month)'!$O$23,'Budget to Actual (by month)'!$Q$23,'Budget to Actual (by month)'!$R$23,'Budget to Actual (by month)'!$T$23,'Budget to Actual (by month)'!$R$24,'Budget to Actual (by month)'!$T$24,'Budget to Actual (by month)'!$R$25,'Budget to Actual (by month)'!$T$25,'Budget to Actual (by month)'!$R$26,'Budget to Actual (by month)'!$T$26,'Budget to Actual (by month)'!$R$27,'Budget to Actual (by month)'!$T$27</definedName>
    <definedName name="QB_FORMULA_2" localSheetId="1" hidden="1">'Budget to Actual (total)'!$I$27,'Budget to Actual (total)'!$K$27,'Budget to Actual (total)'!$M$27,'Budget to Actual (total)'!$O$27,'Budget to Actual (total)'!$M$28,'Budget to Actual (total)'!$O$28,'Budget to Actual (total)'!$M$29,'Budget to Actual (total)'!$O$29,'Budget to Actual (total)'!$M$30,'Budget to Actual (total)'!$O$30,'Budget to Actual (total)'!$M$31,'Budget to Actual (total)'!$O$31,'Budget to Actual (total)'!$M$32,'Budget to Actual (total)'!$O$32,'Budget to Actual (total)'!$M$33,'Budget to Actual (total)'!$O$33</definedName>
    <definedName name="QB_FORMULA_2" localSheetId="3" hidden="1">'General Ledger'!$V$42,'General Ledger'!$V$43,'General Ledger'!$V$44,'General Ledger'!$V$45,'General Ledger'!$V$46,'General Ledger'!$V$47,'General Ledger'!$V$48,'General Ledger'!$V$49,'General Ledger'!$V$50,'General Ledger'!$V$51,'General Ledger'!$V$52,'General Ledger'!$V$53,'General Ledger'!$V$54,'General Ledger'!$V$55,'General Ledger'!$V$56,'General Ledger'!$V$57</definedName>
    <definedName name="QB_FORMULA_20" localSheetId="3" hidden="1">'General Ledger'!$V$413,'General Ledger'!$V$415,'General Ledger'!$T$416,'General Ledger'!$V$416,'General Ledger'!$V$418,'General Ledger'!$T$419,'General Ledger'!$V$419,'General Ledger'!$V$422,'General Ledger'!$V$424,'General Ledger'!$T$425,'General Ledger'!$V$425,'General Ledger'!$V$427,'General Ledger'!$V$429,'General Ledger'!$V$431,'General Ledger'!$T$432,'General Ledger'!$V$432</definedName>
    <definedName name="QB_FORMULA_21" localSheetId="3" hidden="1">'General Ledger'!$V$436,'General Ledger'!$V$438,'General Ledger'!$V$440,'General Ledger'!$V$441,'General Ledger'!$V$443,'General Ledger'!$T$444,'General Ledger'!$V$444,'General Ledger'!$V$446,'General Ledger'!$V$448,'General Ledger'!$V$450,'General Ledger'!$V$451,'General Ledger'!$V$452,'General Ledger'!$T$453,'General Ledger'!$V$453,'General Ledger'!$V$455,'General Ledger'!$V$457</definedName>
    <definedName name="QB_FORMULA_22" localSheetId="3" hidden="1">'General Ledger'!$V$459,'General Ledger'!$V$461,'General Ledger'!$T$462,'General Ledger'!$V$462,'General Ledger'!$V$465,'General Ledger'!$T$466,'General Ledger'!$V$466,'General Ledger'!$V$468,'General Ledger'!$V$470,'General Ledger'!$V$472,'General Ledger'!$T$473,'General Ledger'!$V$473,'General Ledger'!$V$476,'General Ledger'!$V$478,'General Ledger'!$V$480,'General Ledger'!$V$482</definedName>
    <definedName name="QB_FORMULA_23" localSheetId="3" hidden="1">'General Ledger'!$V$484,'General Ledger'!$V$485,'General Ledger'!$V$487,'General Ledger'!$T$488,'General Ledger'!$V$488,'General Ledger'!$V$490,'General Ledger'!$V$492,'General Ledger'!$V$497,'General Ledger'!$V$499,'General Ledger'!$T$500,'General Ledger'!$V$500,'General Ledger'!$T$501,'General Ledger'!$V$501,'General Ledger'!$V$503,'General Ledger'!$V$504,'General Ledger'!$V$505</definedName>
    <definedName name="QB_FORMULA_24" localSheetId="3" hidden="1">'General Ledger'!$V$506,'General Ledger'!$V$507,'General Ledger'!$V$508,'General Ledger'!$T$509,'General Ledger'!$V$509,'General Ledger'!$V$511,'General Ledger'!$V$513,'General Ledger'!$T$514,'General Ledger'!$V$514,'General Ledger'!$V$516,'General Ledger'!$V$517,'General Ledger'!$V$518,'General Ledger'!$T$519,'General Ledger'!$V$519,'General Ledger'!$V$521,'General Ledger'!$V$522</definedName>
    <definedName name="QB_FORMULA_25" localSheetId="3" hidden="1">'General Ledger'!$V$523,'General Ledger'!$T$524,'General Ledger'!$V$524,'General Ledger'!$V$526,'General Ledger'!$V$528,'General Ledger'!$V$529,'General Ledger'!$V$530,'General Ledger'!$T$531,'General Ledger'!$V$531,'General Ledger'!$V$533,'General Ledger'!$V$535,'General Ledger'!$T$536,'General Ledger'!$V$536,'General Ledger'!$V$538,'General Ledger'!$V$540,'General Ledger'!$V$542</definedName>
    <definedName name="QB_FORMULA_26" localSheetId="3" hidden="1">'General Ledger'!$T$543,'General Ledger'!$V$543,'General Ledger'!$V$546,'General Ledger'!$V$548,'General Ledger'!$V$550,'General Ledger'!$V$552,'General Ledger'!$V$553,'General Ledger'!$V$555,'General Ledger'!$V$557,'General Ledger'!$V$559,'General Ledger'!$V$561,'General Ledger'!$V$563,'General Ledger'!$V$564,'General Ledger'!$T$565,'General Ledger'!$V$565,'General Ledger'!$V$567</definedName>
    <definedName name="QB_FORMULA_27" localSheetId="3" hidden="1">'General Ledger'!$T$568,'General Ledger'!$V$568,'General Ledger'!$V$571,'General Ledger'!$V$572,'General Ledger'!$V$573,'General Ledger'!$V$574,'General Ledger'!$V$575,'General Ledger'!$T$576,'General Ledger'!$V$576,'General Ledger'!$V$578,'General Ledger'!$V$580,'General Ledger'!$V$583,'General Ledger'!$V$585,'General Ledger'!$V$587,'General Ledger'!$V$588,'General Ledger'!$V$590</definedName>
    <definedName name="QB_FORMULA_28" localSheetId="3" hidden="1">'General Ledger'!$V$592,'General Ledger'!$V$594,'General Ledger'!$V$595,'General Ledger'!$V$596,'General Ledger'!$V$597,'General Ledger'!$V$598,'General Ledger'!$T$599,'General Ledger'!$V$599,'General Ledger'!$V$602,'General Ledger'!$V$604,'General Ledger'!$V$606,'General Ledger'!$V$608,'General Ledger'!$V$609,'General Ledger'!$V$610,'General Ledger'!$V$611,'General Ledger'!$V$612</definedName>
    <definedName name="QB_FORMULA_29" localSheetId="3" hidden="1">'General Ledger'!$V$613,'General Ledger'!$V$614,'General Ledger'!$V$615,'General Ledger'!$V$616,'General Ledger'!$V$617,'General Ledger'!$V$618,'General Ledger'!$V$619,'General Ledger'!$T$620,'General Ledger'!$V$620,'General Ledger'!$V$622,'General Ledger'!$V$624,'General Ledger'!$V$626,'General Ledger'!$V$628,'General Ledger'!$V$630,'General Ledger'!$T$631,'General Ledger'!$V$631</definedName>
    <definedName name="QB_FORMULA_3" localSheetId="2" hidden="1">'Budget to Actual (by month)'!$R$28,'Budget to Actual (by month)'!$T$28,'Budget to Actual (by month)'!$I$29,'Budget to Actual (by month)'!$K$29,'Budget to Actual (by month)'!$L$29,'Budget to Actual (by month)'!$N$29,'Budget to Actual (by month)'!$O$29,'Budget to Actual (by month)'!$Q$29,'Budget to Actual (by month)'!$R$29,'Budget to Actual (by month)'!$T$29,'Budget to Actual (by month)'!$R$31,'Budget to Actual (by month)'!$T$31,'Budget to Actual (by month)'!$R$32,'Budget to Actual (by month)'!$T$32,'Budget to Actual (by month)'!$R$33,'Budget to Actual (by month)'!$T$33</definedName>
    <definedName name="QB_FORMULA_3" localSheetId="1" hidden="1">'Budget to Actual (total)'!$M$34,'Budget to Actual (total)'!$O$34,'Budget to Actual (total)'!$M$35,'Budget to Actual (total)'!$O$35,'Budget to Actual (total)'!$I$36,'Budget to Actual (total)'!$K$36,'Budget to Actual (total)'!$M$36,'Budget to Actual (total)'!$O$36,'Budget to Actual (total)'!$M$38,'Budget to Actual (total)'!$O$38,'Budget to Actual (total)'!$M$39,'Budget to Actual (total)'!$O$39,'Budget to Actual (total)'!$M$40,'Budget to Actual (total)'!$O$40,'Budget to Actual (total)'!$M$41,'Budget to Actual (total)'!$O$41</definedName>
    <definedName name="QB_FORMULA_3" localSheetId="3" hidden="1">'General Ledger'!$V$58,'General Ledger'!$V$59,'General Ledger'!$V$60,'General Ledger'!$V$61,'General Ledger'!$T$62,'General Ledger'!$V$62,'General Ledger'!$T$63,'General Ledger'!$V$63,'General Ledger'!$V$65,'General Ledger'!$V$66,'General Ledger'!$V$67,'General Ledger'!$V$68,'General Ledger'!$T$69,'General Ledger'!$V$69,'General Ledger'!$V$71,'General Ledger'!$V$72</definedName>
    <definedName name="QB_FORMULA_30" localSheetId="3" hidden="1">'General Ledger'!$V$633,'General Ledger'!$V$635,'General Ledger'!$V$636,'General Ledger'!$T$637,'General Ledger'!$V$637,'General Ledger'!$V$639,'General Ledger'!$V$641,'General Ledger'!$V$643,'General Ledger'!$T$644,'General Ledger'!$V$644,'General Ledger'!$V$646,'General Ledger'!$V$648,'General Ledger'!$V$650,'General Ledger'!$V$651,'General Ledger'!$T$652,'General Ledger'!$V$652</definedName>
    <definedName name="QB_FORMULA_31" localSheetId="3" hidden="1">'General Ledger'!$V$655,'General Ledger'!$V$656,'General Ledger'!$V$657,'General Ledger'!$V$658,'General Ledger'!$V$659,'General Ledger'!$V$660,'General Ledger'!$V$661,'General Ledger'!$V$662,'General Ledger'!$V$663,'General Ledger'!$V$664,'General Ledger'!$V$665,'General Ledger'!$T$666,'General Ledger'!$V$666,'General Ledger'!$V$668,'General Ledger'!$V$669,'General Ledger'!$V$670</definedName>
    <definedName name="QB_FORMULA_32" localSheetId="3" hidden="1">'General Ledger'!$V$671,'General Ledger'!$V$672,'General Ledger'!$V$673,'General Ledger'!$V$674,'General Ledger'!$V$675,'General Ledger'!$V$676,'General Ledger'!$V$677,'General Ledger'!$V$678,'General Ledger'!$V$679,'General Ledger'!$V$680,'General Ledger'!$V$681,'General Ledger'!$V$682,'General Ledger'!$V$683,'General Ledger'!$V$684,'General Ledger'!$V$685,'General Ledger'!$V$686</definedName>
    <definedName name="QB_FORMULA_33" localSheetId="3" hidden="1">'General Ledger'!$V$687,'General Ledger'!$V$688,'General Ledger'!$V$689,'General Ledger'!$T$690,'General Ledger'!$V$690,'General Ledger'!$V$692,'General Ledger'!$V$694,'General Ledger'!$T$695,'General Ledger'!$V$695,'General Ledger'!$V$697,'General Ledger'!$V$699,'General Ledger'!$V$701,'General Ledger'!$V$702,'General Ledger'!$V$703,'General Ledger'!$T$704,'General Ledger'!$V$704</definedName>
    <definedName name="QB_FORMULA_34" localSheetId="3" hidden="1">'General Ledger'!$V$706,'General Ledger'!$V$708,'General Ledger'!$V$709,'General Ledger'!$V$710,'General Ledger'!$V$711,'General Ledger'!$V$712,'General Ledger'!$V$713,'General Ledger'!$V$714,'General Ledger'!$V$715,'General Ledger'!$V$716,'General Ledger'!$V$717,'General Ledger'!$V$718,'General Ledger'!$T$719,'General Ledger'!$V$719,'General Ledger'!$V$721,'General Ledger'!$V$723</definedName>
    <definedName name="QB_FORMULA_35" localSheetId="3" hidden="1">'General Ledger'!$T$724,'General Ledger'!$V$724,'General Ledger'!$V$726,'General Ledger'!$V$728,'General Ledger'!$T$729,'General Ledger'!$V$729,'General Ledger'!$V$731,'General Ledger'!$T$732,'General Ledger'!$V$732,'General Ledger'!$V$734,'General Ledger'!$V$735,'General Ledger'!$V$736,'General Ledger'!$V$737,'General Ledger'!$V$738,'General Ledger'!$V$739,'General Ledger'!$V$740</definedName>
    <definedName name="QB_FORMULA_36" localSheetId="3" hidden="1">'General Ledger'!$V$741,'General Ledger'!$V$742,'General Ledger'!$V$743,'General Ledger'!$V$744,'General Ledger'!$T$745,'General Ledger'!$V$745,'General Ledger'!$V$747,'General Ledger'!$V$749,'General Ledger'!$V$751,'General Ledger'!$T$752,'General Ledger'!$V$752</definedName>
    <definedName name="QB_FORMULA_4" localSheetId="2" hidden="1">'Budget to Actual (by month)'!$I$34,'Budget to Actual (by month)'!$K$34,'Budget to Actual (by month)'!$L$34,'Budget to Actual (by month)'!$N$34,'Budget to Actual (by month)'!$O$34,'Budget to Actual (by month)'!$Q$34,'Budget to Actual (by month)'!$R$34,'Budget to Actual (by month)'!$T$34,'Budget to Actual (by month)'!$R$36,'Budget to Actual (by month)'!$T$36,'Budget to Actual (by month)'!$I$37,'Budget to Actual (by month)'!$K$37,'Budget to Actual (by month)'!$L$37,'Budget to Actual (by month)'!$N$37,'Budget to Actual (by month)'!$O$37,'Budget to Actual (by month)'!$Q$37</definedName>
    <definedName name="QB_FORMULA_4" localSheetId="1" hidden="1">'Budget to Actual (total)'!$I$42,'Budget to Actual (total)'!$K$42,'Budget to Actual (total)'!$M$42,'Budget to Actual (total)'!$O$42,'Budget to Actual (total)'!$M$44,'Budget to Actual (total)'!$O$44,'Budget to Actual (total)'!$M$45,'Budget to Actual (total)'!$O$45,'Budget to Actual (total)'!$M$46,'Budget to Actual (total)'!$O$46,'Budget to Actual (total)'!$M$47,'Budget to Actual (total)'!$O$47,'Budget to Actual (total)'!$M$48,'Budget to Actual (total)'!$O$48,'Budget to Actual (total)'!$I$49,'Budget to Actual (total)'!$K$49</definedName>
    <definedName name="QB_FORMULA_4" localSheetId="3" hidden="1">'General Ledger'!$T$73,'General Ledger'!$V$73,'General Ledger'!$V$75,'General Ledger'!$V$77,'General Ledger'!$V$79,'General Ledger'!$V$81,'General Ledger'!$V$83,'General Ledger'!$V$85,'General Ledger'!$V$87,'General Ledger'!$T$88,'General Ledger'!$V$88,'General Ledger'!$V$90,'General Ledger'!$V$93,'General Ledger'!$V$95,'General Ledger'!$V$96,'General Ledger'!$V$98</definedName>
    <definedName name="QB_FORMULA_5" localSheetId="2" hidden="1">'Budget to Actual (by month)'!$R$37,'Budget to Actual (by month)'!$T$37,'Budget to Actual (by month)'!$I$38,'Budget to Actual (by month)'!$K$38,'Budget to Actual (by month)'!$L$38,'Budget to Actual (by month)'!$N$38,'Budget to Actual (by month)'!$O$38,'Budget to Actual (by month)'!$Q$38,'Budget to Actual (by month)'!$R$38,'Budget to Actual (by month)'!$T$38,'Budget to Actual (by month)'!$I$39,'Budget to Actual (by month)'!$K$39,'Budget to Actual (by month)'!$L$39,'Budget to Actual (by month)'!$N$39,'Budget to Actual (by month)'!$O$39,'Budget to Actual (by month)'!$Q$39</definedName>
    <definedName name="QB_FORMULA_5" localSheetId="1" hidden="1">'Budget to Actual (total)'!$M$49,'Budget to Actual (total)'!$O$49,'Budget to Actual (total)'!$M$50,'Budget to Actual (total)'!$O$50,'Budget to Actual (total)'!$I$51,'Budget to Actual (total)'!$K$51,'Budget to Actual (total)'!$M$51,'Budget to Actual (total)'!$O$51,'Budget to Actual (total)'!$M$52,'Budget to Actual (total)'!$O$52,'Budget to Actual (total)'!$I$53,'Budget to Actual (total)'!$K$53,'Budget to Actual (total)'!$M$53,'Budget to Actual (total)'!$O$53,'Budget to Actual (total)'!$M$55,'Budget to Actual (total)'!$O$55</definedName>
    <definedName name="QB_FORMULA_5" localSheetId="3" hidden="1">'General Ledger'!$V$100,'General Ledger'!$V$101,'General Ledger'!$V$102,'General Ledger'!$V$103,'General Ledger'!$V$104,'General Ledger'!$V$105,'General Ledger'!$V$106,'General Ledger'!$V$107,'General Ledger'!$T$108,'General Ledger'!$V$108,'General Ledger'!$V$110,'General Ledger'!$V$112,'General Ledger'!$V$115,'General Ledger'!$V$118,'General Ledger'!$V$120,'General Ledger'!$V$121</definedName>
    <definedName name="QB_FORMULA_6" localSheetId="2" hidden="1">'Budget to Actual (by month)'!$R$39,'Budget to Actual (by month)'!$T$39,'Budget to Actual (by month)'!$I$40,'Budget to Actual (by month)'!$K$40,'Budget to Actual (by month)'!$L$40,'Budget to Actual (by month)'!$N$40,'Budget to Actual (by month)'!$O$40,'Budget to Actual (by month)'!$Q$40,'Budget to Actual (by month)'!$R$40,'Budget to Actual (by month)'!$T$40,'Budget to Actual (by month)'!$R$44,'Budget to Actual (by month)'!$T$44,'Budget to Actual (by month)'!$R$45,'Budget to Actual (by month)'!$T$45,'Budget to Actual (by month)'!$R$46,'Budget to Actual (by month)'!$T$46</definedName>
    <definedName name="QB_FORMULA_6" localSheetId="1" hidden="1">'Budget to Actual (total)'!$I$56,'Budget to Actual (total)'!$K$56,'Budget to Actual (total)'!$M$56,'Budget to Actual (total)'!$O$56,'Budget to Actual (total)'!$I$57,'Budget to Actual (total)'!$K$57,'Budget to Actual (total)'!$M$57,'Budget to Actual (total)'!$O$57,'Budget to Actual (total)'!$M$62,'Budget to Actual (total)'!$O$62,'Budget to Actual (total)'!$M$63,'Budget to Actual (total)'!$O$63,'Budget to Actual (total)'!$I$64,'Budget to Actual (total)'!$K$64,'Budget to Actual (total)'!$M$64,'Budget to Actual (total)'!$O$64</definedName>
    <definedName name="QB_FORMULA_6" localSheetId="3" hidden="1">'General Ledger'!$V$123,'General Ledger'!$V$124,'General Ledger'!$V$126,'General Ledger'!$V$128,'General Ledger'!$V$130,'General Ledger'!$V$132,'General Ledger'!$V$135,'General Ledger'!$V$137,'General Ledger'!$V$139,'General Ledger'!$V$141,'General Ledger'!$V$143,'General Ledger'!$V$144,'General Ledger'!$V$146,'General Ledger'!$V$148,'General Ledger'!$V$149,'General Ledger'!$V$150</definedName>
    <definedName name="QB_FORMULA_7" localSheetId="2" hidden="1">'Budget to Actual (by month)'!$R$47,'Budget to Actual (by month)'!$T$47,'Budget to Actual (by month)'!$R$48,'Budget to Actual (by month)'!$T$48,'Budget to Actual (by month)'!$R$49,'Budget to Actual (by month)'!$T$49,'Budget to Actual (by month)'!$R$50,'Budget to Actual (by month)'!$T$50,'Budget to Actual (by month)'!$R$51,'Budget to Actual (by month)'!$T$51,'Budget to Actual (by month)'!$R$52,'Budget to Actual (by month)'!$T$52,'Budget to Actual (by month)'!$R$53,'Budget to Actual (by month)'!$T$53,'Budget to Actual (by month)'!$R$54,'Budget to Actual (by month)'!$T$54</definedName>
    <definedName name="QB_FORMULA_7" localSheetId="1" hidden="1">'Budget to Actual (total)'!$M$65,'Budget to Actual (total)'!$O$65,'Budget to Actual (total)'!$M$66,'Budget to Actual (total)'!$O$66,'Budget to Actual (total)'!$M$67,'Budget to Actual (total)'!$O$67,'Budget to Actual (total)'!$M$68,'Budget to Actual (total)'!$O$68,'Budget to Actual (total)'!$M$69,'Budget to Actual (total)'!$O$69,'Budget to Actual (total)'!$M$70,'Budget to Actual (total)'!$O$70,'Budget to Actual (total)'!$M$71,'Budget to Actual (total)'!$O$71,'Budget to Actual (total)'!$M$72,'Budget to Actual (total)'!$O$72</definedName>
    <definedName name="QB_FORMULA_7" localSheetId="3" hidden="1">'General Ledger'!$V$151,'General Ledger'!$V$152,'General Ledger'!$V$153,'General Ledger'!$V$154,'General Ledger'!$T$155,'General Ledger'!$V$155,'General Ledger'!$V$157,'General Ledger'!$V$159,'General Ledger'!$V$160,'General Ledger'!$V$161,'General Ledger'!$V$162,'General Ledger'!$V$163,'General Ledger'!$V$164,'General Ledger'!$V$165,'General Ledger'!$V$166,'General Ledger'!$T$167</definedName>
    <definedName name="QB_FORMULA_8" localSheetId="2" hidden="1">'Budget to Actual (by month)'!$R$55,'Budget to Actual (by month)'!$T$55,'Budget to Actual (by month)'!$R$56,'Budget to Actual (by month)'!$T$56,'Budget to Actual (by month)'!$I$57,'Budget to Actual (by month)'!$K$57,'Budget to Actual (by month)'!$L$57,'Budget to Actual (by month)'!$N$57,'Budget to Actual (by month)'!$O$57,'Budget to Actual (by month)'!$Q$57,'Budget to Actual (by month)'!$R$57,'Budget to Actual (by month)'!$T$57,'Budget to Actual (by month)'!$R$59,'Budget to Actual (by month)'!$T$59,'Budget to Actual (by month)'!$R$60,'Budget to Actual (by month)'!$T$60</definedName>
    <definedName name="QB_FORMULA_8" localSheetId="1" hidden="1">'Budget to Actual (total)'!$M$73,'Budget to Actual (total)'!$O$73,'Budget to Actual (total)'!$M$74,'Budget to Actual (total)'!$O$74,'Budget to Actual (total)'!$M$75,'Budget to Actual (total)'!$O$75,'Budget to Actual (total)'!$M$76,'Budget to Actual (total)'!$O$76,'Budget to Actual (total)'!$M$78,'Budget to Actual (total)'!$O$78,'Budget to Actual (total)'!$M$79,'Budget to Actual (total)'!$O$79,'Budget to Actual (total)'!$M$80,'Budget to Actual (total)'!$O$80,'Budget to Actual (total)'!$M$81,'Budget to Actual (total)'!$O$81</definedName>
    <definedName name="QB_FORMULA_8" localSheetId="3" hidden="1">'General Ledger'!$V$167,'General Ledger'!$V$169,'General Ledger'!$V$171,'General Ledger'!$V$173,'General Ledger'!$V$175,'General Ledger'!$V$177,'General Ledger'!$V$179,'General Ledger'!$V$182,'General Ledger'!$V$184,'General Ledger'!$V$186,'General Ledger'!$V$188,'General Ledger'!$V$190,'General Ledger'!$V$192,'General Ledger'!$V$194,'General Ledger'!$V$196,'General Ledger'!$V$197</definedName>
    <definedName name="QB_FORMULA_9" localSheetId="2" hidden="1">'Budget to Actual (by month)'!$R$62,'Budget to Actual (by month)'!$T$62,'Budget to Actual (by month)'!$R$63,'Budget to Actual (by month)'!$T$63,'Budget to Actual (by month)'!$I$64,'Budget to Actual (by month)'!$K$64,'Budget to Actual (by month)'!$L$64,'Budget to Actual (by month)'!$N$64,'Budget to Actual (by month)'!$O$64,'Budget to Actual (by month)'!$Q$64,'Budget to Actual (by month)'!$R$64,'Budget to Actual (by month)'!$T$64,'Budget to Actual (by month)'!$R$65,'Budget to Actual (by month)'!$T$65,'Budget to Actual (by month)'!$R$66,'Budget to Actual (by month)'!$T$66</definedName>
    <definedName name="QB_FORMULA_9" localSheetId="1" hidden="1">'Budget to Actual (total)'!$I$82,'Budget to Actual (total)'!$K$82,'Budget to Actual (total)'!$M$82,'Budget to Actual (total)'!$O$82,'Budget to Actual (total)'!$M$83,'Budget to Actual (total)'!$O$83,'Budget to Actual (total)'!$M$84,'Budget to Actual (total)'!$O$84,'Budget to Actual (total)'!$M$85,'Budget to Actual (total)'!$O$85,'Budget to Actual (total)'!$M$86,'Budget to Actual (total)'!$O$86,'Budget to Actual (total)'!$M$87,'Budget to Actual (total)'!$O$87,'Budget to Actual (total)'!$M$88,'Budget to Actual (total)'!$O$88</definedName>
    <definedName name="QB_FORMULA_9" localSheetId="3" hidden="1">'General Ledger'!$V$199,'General Ledger'!$V$201,'General Ledger'!$V$203,'General Ledger'!$V$205,'General Ledger'!$V$207,'General Ledger'!$V$209,'General Ledger'!$V$211,'General Ledger'!$V$214,'General Ledger'!$V$216,'General Ledger'!$V$218,'General Ledger'!$V$220,'General Ledger'!$V$221,'General Ledger'!$V$222,'General Ledger'!$V$223,'General Ledger'!$V$224,'General Ledger'!$V$225</definedName>
    <definedName name="QB_ROW_1" localSheetId="0" hidden="1">'Balance Sheet'!$A$5</definedName>
    <definedName name="QB_ROW_100010" localSheetId="3" hidden="1">'General Ledger'!$B$127</definedName>
    <definedName name="QB_ROW_10031" localSheetId="0" hidden="1">'Balance Sheet'!$D$44</definedName>
    <definedName name="QB_ROW_100310" localSheetId="3" hidden="1">'General Ledger'!$B$128</definedName>
    <definedName name="QB_ROW_101010" localSheetId="3" hidden="1">'General Ledger'!$B$202</definedName>
    <definedName name="QB_ROW_1011" localSheetId="0" hidden="1">'Balance Sheet'!$B$6</definedName>
    <definedName name="QB_ROW_101310" localSheetId="3" hidden="1">'General Ledger'!$B$203</definedName>
    <definedName name="QB_ROW_102020" localSheetId="3" hidden="1">'General Ledger'!$C$185</definedName>
    <definedName name="QB_ROW_102230" localSheetId="0" hidden="1">'Balance Sheet'!$D$34</definedName>
    <definedName name="QB_ROW_102320" localSheetId="3" hidden="1">'General Ledger'!$C$186</definedName>
    <definedName name="QB_ROW_10331" localSheetId="0" hidden="1">'Balance Sheet'!$D$52</definedName>
    <definedName name="QB_ROW_104010" localSheetId="3" hidden="1">'General Ledger'!$B$176</definedName>
    <definedName name="QB_ROW_104310" localSheetId="3" hidden="1">'General Ledger'!$B$177</definedName>
    <definedName name="QB_ROW_106010" localSheetId="3" hidden="1">'General Ledger'!$B$406</definedName>
    <definedName name="QB_ROW_106220" localSheetId="0" hidden="1">'Balance Sheet'!$C$68</definedName>
    <definedName name="QB_ROW_106310" localSheetId="3" hidden="1">'General Ledger'!$B$407</definedName>
    <definedName name="QB_ROW_107010" localSheetId="3" hidden="1">'General Ledger'!$B$250</definedName>
    <definedName name="QB_ROW_107020" localSheetId="3" hidden="1">'General Ledger'!$C$255</definedName>
    <definedName name="QB_ROW_107310" localSheetId="3" hidden="1">'General Ledger'!$B$287</definedName>
    <definedName name="QB_ROW_107320" localSheetId="3" hidden="1">'General Ledger'!$C$286</definedName>
    <definedName name="QB_ROW_107340" localSheetId="0" hidden="1">'Balance Sheet'!$E$51</definedName>
    <definedName name="QB_ROW_108020" localSheetId="3" hidden="1">'General Ledger'!$C$251</definedName>
    <definedName name="QB_ROW_108320" localSheetId="3" hidden="1">'General Ledger'!$C$252</definedName>
    <definedName name="QB_ROW_109010" localSheetId="3" hidden="1">'General Ledger'!$B$212</definedName>
    <definedName name="QB_ROW_109020" localSheetId="3" hidden="1">'General Ledger'!$C$247</definedName>
    <definedName name="QB_ROW_109040" localSheetId="0" hidden="1">'Balance Sheet'!$E$45</definedName>
    <definedName name="QB_ROW_109310" localSheetId="3" hidden="1">'General Ledger'!$B$249</definedName>
    <definedName name="QB_ROW_109320" localSheetId="3" hidden="1">'General Ledger'!$C$248</definedName>
    <definedName name="QB_ROW_109340" localSheetId="0" hidden="1">'Balance Sheet'!$E$50</definedName>
    <definedName name="QB_ROW_110020" localSheetId="3" hidden="1">'General Ledger'!$C$297</definedName>
    <definedName name="QB_ROW_110320" localSheetId="3" hidden="1">'General Ledger'!$C$298</definedName>
    <definedName name="QB_ROW_111010" localSheetId="3" hidden="1">'General Ledger'!$B$296</definedName>
    <definedName name="QB_ROW_111020" localSheetId="3" hidden="1">'General Ledger'!$C$373</definedName>
    <definedName name="QB_ROW_111040" localSheetId="0" hidden="1">'Balance Sheet'!$E$54</definedName>
    <definedName name="QB_ROW_111310" localSheetId="3" hidden="1">'General Ledger'!$B$375</definedName>
    <definedName name="QB_ROW_111320" localSheetId="3" hidden="1">'General Ledger'!$C$374</definedName>
    <definedName name="QB_ROW_111340" localSheetId="0" hidden="1">'Balance Sheet'!$E$61</definedName>
    <definedName name="QB_ROW_112020" localSheetId="3" hidden="1">'General Ledger'!$C$299</definedName>
    <definedName name="QB_ROW_112320" localSheetId="3" hidden="1">'General Ledger'!$C$300</definedName>
    <definedName name="QB_ROW_113020" localSheetId="3" hidden="1">'General Ledger'!$C$301</definedName>
    <definedName name="QB_ROW_113030" localSheetId="3" hidden="1">'General Ledger'!$D$364</definedName>
    <definedName name="QB_ROW_113050" localSheetId="0" hidden="1">'Balance Sheet'!$F$55</definedName>
    <definedName name="QB_ROW_113320" localSheetId="3" hidden="1">'General Ledger'!$C$366</definedName>
    <definedName name="QB_ROW_113330" localSheetId="3" hidden="1">'General Ledger'!$D$365</definedName>
    <definedName name="QB_ROW_113350" localSheetId="0" hidden="1">'Balance Sheet'!$F$60</definedName>
    <definedName name="QB_ROW_114030" localSheetId="3" hidden="1">'General Ledger'!$D$356</definedName>
    <definedName name="QB_ROW_114260" localSheetId="0" hidden="1">'Balance Sheet'!$G$59</definedName>
    <definedName name="QB_ROW_114330" localSheetId="3" hidden="1">'General Ledger'!$D$363</definedName>
    <definedName name="QB_ROW_115030" localSheetId="3" hidden="1">'General Ledger'!$D$302</definedName>
    <definedName name="QB_ROW_115260" localSheetId="0" hidden="1">'Balance Sheet'!$G$56</definedName>
    <definedName name="QB_ROW_115330" localSheetId="3" hidden="1">'General Ledger'!$D$324</definedName>
    <definedName name="QB_ROW_116030" localSheetId="3" hidden="1">'General Ledger'!$D$341</definedName>
    <definedName name="QB_ROW_116260" localSheetId="0" hidden="1">'Balance Sheet'!$G$58</definedName>
    <definedName name="QB_ROW_116330" localSheetId="3" hidden="1">'General Ledger'!$D$355</definedName>
    <definedName name="QB_ROW_117030" localSheetId="3" hidden="1">'General Ledger'!$D$325</definedName>
    <definedName name="QB_ROW_117260" localSheetId="0" hidden="1">'Balance Sheet'!$G$57</definedName>
    <definedName name="QB_ROW_117330" localSheetId="3" hidden="1">'General Ledger'!$D$340</definedName>
    <definedName name="QB_ROW_119020" localSheetId="3" hidden="1">'General Ledger'!$C$253</definedName>
    <definedName name="QB_ROW_119320" localSheetId="3" hidden="1">'General Ledger'!$C$254</definedName>
    <definedName name="QB_ROW_120020" localSheetId="3" hidden="1">'General Ledger'!$C$367</definedName>
    <definedName name="QB_ROW_12031" localSheetId="0" hidden="1">'Balance Sheet'!$D$53</definedName>
    <definedName name="QB_ROW_120320" localSheetId="3" hidden="1">'General Ledger'!$C$368</definedName>
    <definedName name="QB_ROW_121020" localSheetId="3" hidden="1">'General Ledger'!$C$371</definedName>
    <definedName name="QB_ROW_121320" localSheetId="3" hidden="1">'General Ledger'!$C$372</definedName>
    <definedName name="QB_ROW_122020" localSheetId="3" hidden="1">'General Ledger'!$C$369</definedName>
    <definedName name="QB_ROW_122320" localSheetId="3" hidden="1">'General Ledger'!$C$370</definedName>
    <definedName name="QB_ROW_123010" localSheetId="3" hidden="1">'General Ledger'!$B$400</definedName>
    <definedName name="QB_ROW_12331" localSheetId="0" hidden="1">'Balance Sheet'!$D$64</definedName>
    <definedName name="QB_ROW_123310" localSheetId="3" hidden="1">'General Ledger'!$B$401</definedName>
    <definedName name="QB_ROW_124010" localSheetId="3" hidden="1">'General Ledger'!$B$404</definedName>
    <definedName name="QB_ROW_124310" localSheetId="3" hidden="1">'General Ledger'!$B$405</definedName>
    <definedName name="QB_ROW_125010" localSheetId="3" hidden="1">'General Ledger'!$B$408</definedName>
    <definedName name="QB_ROW_125020" localSheetId="3" hidden="1">'General Ledger'!$C$486</definedName>
    <definedName name="QB_ROW_125040" localSheetId="2" hidden="1">'Budget to Actual (by month)'!$E$8</definedName>
    <definedName name="QB_ROW_125040" localSheetId="1" hidden="1">'Budget to Actual (total)'!$E$8</definedName>
    <definedName name="QB_ROW_125250" localSheetId="1" hidden="1">'Budget to Actual (total)'!$F$50</definedName>
    <definedName name="QB_ROW_125310" localSheetId="3" hidden="1">'General Ledger'!$B$488</definedName>
    <definedName name="QB_ROW_125320" localSheetId="3" hidden="1">'General Ledger'!$C$487</definedName>
    <definedName name="QB_ROW_125340" localSheetId="2" hidden="1">'Budget to Actual (by month)'!$E$38</definedName>
    <definedName name="QB_ROW_125340" localSheetId="1" hidden="1">'Budget to Actual (total)'!$E$51</definedName>
    <definedName name="QB_ROW_1311" localSheetId="0" hidden="1">'Balance Sheet'!$B$30</definedName>
    <definedName name="QB_ROW_139020" localSheetId="3" hidden="1">'General Ledger'!$C$433</definedName>
    <definedName name="QB_ROW_139030" localSheetId="3" hidden="1">'General Ledger'!$D$460</definedName>
    <definedName name="QB_ROW_139050" localSheetId="2" hidden="1">'Budget to Actual (by month)'!$F$20</definedName>
    <definedName name="QB_ROW_139050" localSheetId="1" hidden="1">'Budget to Actual (total)'!$F$22</definedName>
    <definedName name="QB_ROW_139260" localSheetId="1" hidden="1">'Budget to Actual (total)'!$G$35</definedName>
    <definedName name="QB_ROW_139320" localSheetId="3" hidden="1">'General Ledger'!$C$462</definedName>
    <definedName name="QB_ROW_139330" localSheetId="3" hidden="1">'General Ledger'!$D$461</definedName>
    <definedName name="QB_ROW_139350" localSheetId="2" hidden="1">'Budget to Actual (by month)'!$F$29</definedName>
    <definedName name="QB_ROW_139350" localSheetId="1" hidden="1">'Budget to Actual (total)'!$F$36</definedName>
    <definedName name="QB_ROW_14011" localSheetId="0" hidden="1">'Balance Sheet'!$B$67</definedName>
    <definedName name="QB_ROW_141020" localSheetId="3" hidden="1">'General Ledger'!$C$463</definedName>
    <definedName name="QB_ROW_141030" localSheetId="3" hidden="1">'General Ledger'!$D$471</definedName>
    <definedName name="QB_ROW_141050" localSheetId="2" hidden="1">'Budget to Actual (by month)'!$F$30</definedName>
    <definedName name="QB_ROW_141050" localSheetId="1" hidden="1">'Budget to Actual (total)'!$F$37</definedName>
    <definedName name="QB_ROW_141260" localSheetId="1" hidden="1">'Budget to Actual (total)'!$G$41</definedName>
    <definedName name="QB_ROW_141320" localSheetId="3" hidden="1">'General Ledger'!$C$473</definedName>
    <definedName name="QB_ROW_141330" localSheetId="3" hidden="1">'General Ledger'!$D$472</definedName>
    <definedName name="QB_ROW_141350" localSheetId="2" hidden="1">'Budget to Actual (by month)'!$F$34</definedName>
    <definedName name="QB_ROW_141350" localSheetId="1" hidden="1">'Budget to Actual (total)'!$F$42</definedName>
    <definedName name="QB_ROW_142020" localSheetId="3" hidden="1">'General Ledger'!$C$409</definedName>
    <definedName name="QB_ROW_142030" localSheetId="3" hidden="1">'General Ledger'!$D$417</definedName>
    <definedName name="QB_ROW_142050" localSheetId="2" hidden="1">'Budget to Actual (by month)'!$F$9</definedName>
    <definedName name="QB_ROW_142050" localSheetId="1" hidden="1">'Budget to Actual (total)'!$F$9</definedName>
    <definedName name="QB_ROW_142260" localSheetId="1" hidden="1">'Budget to Actual (total)'!$G$13</definedName>
    <definedName name="QB_ROW_142320" localSheetId="3" hidden="1">'General Ledger'!$C$419</definedName>
    <definedName name="QB_ROW_142330" localSheetId="3" hidden="1">'General Ledger'!$D$418</definedName>
    <definedName name="QB_ROW_142350" localSheetId="2" hidden="1">'Budget to Actual (by month)'!$F$13</definedName>
    <definedName name="QB_ROW_142350" localSheetId="1" hidden="1">'Budget to Actual (total)'!$F$14</definedName>
    <definedName name="QB_ROW_14311" localSheetId="0" hidden="1">'Balance Sheet'!$B$70</definedName>
    <definedName name="QB_ROW_145030" localSheetId="3" hidden="1">'General Ledger'!$D$412</definedName>
    <definedName name="QB_ROW_145260" localSheetId="2" hidden="1">'Budget to Actual (by month)'!$G$11</definedName>
    <definedName name="QB_ROW_145260" localSheetId="1" hidden="1">'Budget to Actual (total)'!$G$11</definedName>
    <definedName name="QB_ROW_145330" localSheetId="3" hidden="1">'General Ledger'!$D$413</definedName>
    <definedName name="QB_ROW_146030" localSheetId="3" hidden="1">'General Ledger'!$D$410</definedName>
    <definedName name="QB_ROW_146260" localSheetId="2" hidden="1">'Budget to Actual (by month)'!$G$10</definedName>
    <definedName name="QB_ROW_146260" localSheetId="1" hidden="1">'Budget to Actual (total)'!$G$10</definedName>
    <definedName name="QB_ROW_146330" localSheetId="3" hidden="1">'General Ledger'!$D$411</definedName>
    <definedName name="QB_ROW_147020" localSheetId="3" hidden="1">'General Ledger'!$C$420</definedName>
    <definedName name="QB_ROW_147030" localSheetId="3" hidden="1">'General Ledger'!$D$430</definedName>
    <definedName name="QB_ROW_147050" localSheetId="2" hidden="1">'Budget to Actual (by month)'!$F$14</definedName>
    <definedName name="QB_ROW_147050" localSheetId="1" hidden="1">'Budget to Actual (total)'!$F$15</definedName>
    <definedName name="QB_ROW_147260" localSheetId="1" hidden="1">'Budget to Actual (total)'!$G$20</definedName>
    <definedName name="QB_ROW_147320" localSheetId="3" hidden="1">'General Ledger'!$C$432</definedName>
    <definedName name="QB_ROW_147330" localSheetId="3" hidden="1">'General Ledger'!$D$431</definedName>
    <definedName name="QB_ROW_147350" localSheetId="2" hidden="1">'Budget to Actual (by month)'!$F$19</definedName>
    <definedName name="QB_ROW_147350" localSheetId="1" hidden="1">'Budget to Actual (total)'!$F$21</definedName>
    <definedName name="QB_ROW_148030" localSheetId="3" hidden="1">'General Ledger'!$D$414</definedName>
    <definedName name="QB_ROW_148260" localSheetId="2" hidden="1">'Budget to Actual (by month)'!$G$12</definedName>
    <definedName name="QB_ROW_148260" localSheetId="1" hidden="1">'Budget to Actual (total)'!$G$12</definedName>
    <definedName name="QB_ROW_148330" localSheetId="3" hidden="1">'General Ledger'!$D$416</definedName>
    <definedName name="QB_ROW_149030" localSheetId="3" hidden="1">'General Ledger'!$D$428</definedName>
    <definedName name="QB_ROW_149260" localSheetId="2" hidden="1">'Budget to Actual (by month)'!$G$18</definedName>
    <definedName name="QB_ROW_149260" localSheetId="1" hidden="1">'Budget to Actual (total)'!$G$19</definedName>
    <definedName name="QB_ROW_149330" localSheetId="3" hidden="1">'General Ledger'!$D$429</definedName>
    <definedName name="QB_ROW_150030" localSheetId="3" hidden="1">'General Ledger'!$D$421</definedName>
    <definedName name="QB_ROW_150260" localSheetId="2" hidden="1">'Budget to Actual (by month)'!$G$15</definedName>
    <definedName name="QB_ROW_150260" localSheetId="1" hidden="1">'Budget to Actual (total)'!$G$16</definedName>
    <definedName name="QB_ROW_150330" localSheetId="3" hidden="1">'General Ledger'!$D$422</definedName>
    <definedName name="QB_ROW_151030" localSheetId="3" hidden="1">'General Ledger'!$D$423</definedName>
    <definedName name="QB_ROW_151260" localSheetId="2" hidden="1">'Budget to Actual (by month)'!$G$16</definedName>
    <definedName name="QB_ROW_151260" localSheetId="1" hidden="1">'Budget to Actual (total)'!$G$17</definedName>
    <definedName name="QB_ROW_151330" localSheetId="3" hidden="1">'General Ledger'!$D$425</definedName>
    <definedName name="QB_ROW_152030" localSheetId="3" hidden="1">'General Ledger'!$D$426</definedName>
    <definedName name="QB_ROW_152260" localSheetId="2" hidden="1">'Budget to Actual (by month)'!$G$17</definedName>
    <definedName name="QB_ROW_152260" localSheetId="1" hidden="1">'Budget to Actual (total)'!$G$18</definedName>
    <definedName name="QB_ROW_152330" localSheetId="3" hidden="1">'General Ledger'!$D$427</definedName>
    <definedName name="QB_ROW_153030" localSheetId="3" hidden="1">'General Ledger'!$D$442</definedName>
    <definedName name="QB_ROW_153260" localSheetId="2" hidden="1">'Budget to Actual (by month)'!$G$24</definedName>
    <definedName name="QB_ROW_153260" localSheetId="1" hidden="1">'Budget to Actual (total)'!$G$28</definedName>
    <definedName name="QB_ROW_153330" localSheetId="3" hidden="1">'General Ledger'!$D$444</definedName>
    <definedName name="QB_ROW_154030" localSheetId="3" hidden="1">'General Ledger'!$D$449</definedName>
    <definedName name="QB_ROW_154260" localSheetId="2" hidden="1">'Budget to Actual (by month)'!$G$26</definedName>
    <definedName name="QB_ROW_154260" localSheetId="1" hidden="1">'Budget to Actual (total)'!$G$31</definedName>
    <definedName name="QB_ROW_154330" localSheetId="3" hidden="1">'General Ledger'!$D$453</definedName>
    <definedName name="QB_ROW_155030" localSheetId="3" hidden="1">'General Ledger'!$D$458</definedName>
    <definedName name="QB_ROW_155260" localSheetId="1" hidden="1">'Budget to Actual (total)'!$G$34</definedName>
    <definedName name="QB_ROW_155330" localSheetId="3" hidden="1">'General Ledger'!$D$459</definedName>
    <definedName name="QB_ROW_156030" localSheetId="3" hidden="1">'General Ledger'!$D$456</definedName>
    <definedName name="QB_ROW_156260" localSheetId="2" hidden="1">'Budget to Actual (by month)'!$G$28</definedName>
    <definedName name="QB_ROW_156260" localSheetId="1" hidden="1">'Budget to Actual (total)'!$G$33</definedName>
    <definedName name="QB_ROW_156330" localSheetId="3" hidden="1">'General Ledger'!$D$457</definedName>
    <definedName name="QB_ROW_157030" localSheetId="3" hidden="1">'General Ledger'!$D$434</definedName>
    <definedName name="QB_ROW_157040" localSheetId="3" hidden="1">'General Ledger'!$E$439</definedName>
    <definedName name="QB_ROW_157060" localSheetId="2" hidden="1">'Budget to Actual (by month)'!$G$21</definedName>
    <definedName name="QB_ROW_157060" localSheetId="1" hidden="1">'Budget to Actual (total)'!$G$23</definedName>
    <definedName name="QB_ROW_157270" localSheetId="1" hidden="1">'Budget to Actual (total)'!$H$26</definedName>
    <definedName name="QB_ROW_157330" localSheetId="3" hidden="1">'General Ledger'!$D$441</definedName>
    <definedName name="QB_ROW_157340" localSheetId="3" hidden="1">'General Ledger'!$E$440</definedName>
    <definedName name="QB_ROW_157360" localSheetId="2" hidden="1">'Budget to Actual (by month)'!$G$23</definedName>
    <definedName name="QB_ROW_157360" localSheetId="1" hidden="1">'Budget to Actual (total)'!$G$27</definedName>
    <definedName name="QB_ROW_158030" localSheetId="3" hidden="1">'General Ledger'!$D$445</definedName>
    <definedName name="QB_ROW_158260" localSheetId="1" hidden="1">'Budget to Actual (total)'!$G$29</definedName>
    <definedName name="QB_ROW_158330" localSheetId="3" hidden="1">'General Ledger'!$D$446</definedName>
    <definedName name="QB_ROW_159030" localSheetId="3" hidden="1">'General Ledger'!$D$454</definedName>
    <definedName name="QB_ROW_159260" localSheetId="2" hidden="1">'Budget to Actual (by month)'!$G$27</definedName>
    <definedName name="QB_ROW_159260" localSheetId="1" hidden="1">'Budget to Actual (total)'!$G$32</definedName>
    <definedName name="QB_ROW_159330" localSheetId="3" hidden="1">'General Ledger'!$D$455</definedName>
    <definedName name="QB_ROW_161020" localSheetId="3" hidden="1">'General Ledger'!$C$474</definedName>
    <definedName name="QB_ROW_161030" localSheetId="3" hidden="1">'General Ledger'!$D$483</definedName>
    <definedName name="QB_ROW_161050" localSheetId="2" hidden="1">'Budget to Actual (by month)'!$F$35</definedName>
    <definedName name="QB_ROW_161050" localSheetId="1" hidden="1">'Budget to Actual (total)'!$F$43</definedName>
    <definedName name="QB_ROW_161260" localSheetId="1" hidden="1">'Budget to Actual (total)'!$G$48</definedName>
    <definedName name="QB_ROW_161320" localSheetId="3" hidden="1">'General Ledger'!$C$485</definedName>
    <definedName name="QB_ROW_161330" localSheetId="3" hidden="1">'General Ledger'!$D$484</definedName>
    <definedName name="QB_ROW_161350" localSheetId="2" hidden="1">'Budget to Actual (by month)'!$F$37</definedName>
    <definedName name="QB_ROW_161350" localSheetId="1" hidden="1">'Budget to Actual (total)'!$F$49</definedName>
    <definedName name="QB_ROW_162030" localSheetId="3" hidden="1">'General Ledger'!$D$467</definedName>
    <definedName name="QB_ROW_162260" localSheetId="2" hidden="1">'Budget to Actual (by month)'!$G$32</definedName>
    <definedName name="QB_ROW_162260" localSheetId="1" hidden="1">'Budget to Actual (total)'!$G$39</definedName>
    <definedName name="QB_ROW_162330" localSheetId="3" hidden="1">'General Ledger'!$D$468</definedName>
    <definedName name="QB_ROW_163011" localSheetId="3" hidden="1">'General Ledger'!$B$750</definedName>
    <definedName name="QB_ROW_163030" localSheetId="3" hidden="1">'General Ledger'!$D$469</definedName>
    <definedName name="QB_ROW_163260" localSheetId="2" hidden="1">'Budget to Actual (by month)'!$G$33</definedName>
    <definedName name="QB_ROW_163260" localSheetId="1" hidden="1">'Budget to Actual (total)'!$G$40</definedName>
    <definedName name="QB_ROW_163311" localSheetId="3" hidden="1">'General Ledger'!$B$751</definedName>
    <definedName name="QB_ROW_163330" localSheetId="3" hidden="1">'General Ledger'!$D$470</definedName>
    <definedName name="QB_ROW_164030" localSheetId="3" hidden="1">'General Ledger'!$D$464</definedName>
    <definedName name="QB_ROW_164260" localSheetId="2" hidden="1">'Budget to Actual (by month)'!$G$31</definedName>
    <definedName name="QB_ROW_164260" localSheetId="1" hidden="1">'Budget to Actual (total)'!$G$38</definedName>
    <definedName name="QB_ROW_164330" localSheetId="3" hidden="1">'General Ledger'!$D$466</definedName>
    <definedName name="QB_ROW_165030" localSheetId="3" hidden="1">'General Ledger'!$D$475</definedName>
    <definedName name="QB_ROW_165260" localSheetId="1" hidden="1">'Budget to Actual (total)'!$G$44</definedName>
    <definedName name="QB_ROW_165330" localSheetId="3" hidden="1">'General Ledger'!$D$476</definedName>
    <definedName name="QB_ROW_166030" localSheetId="3" hidden="1">'General Ledger'!$D$481</definedName>
    <definedName name="QB_ROW_166260" localSheetId="1" hidden="1">'Budget to Actual (total)'!$G$47</definedName>
    <definedName name="QB_ROW_166330" localSheetId="3" hidden="1">'General Ledger'!$D$482</definedName>
    <definedName name="QB_ROW_167030" localSheetId="3" hidden="1">'General Ledger'!$D$479</definedName>
    <definedName name="QB_ROW_167260" localSheetId="1" hidden="1">'Budget to Actual (total)'!$G$46</definedName>
    <definedName name="QB_ROW_167330" localSheetId="3" hidden="1">'General Ledger'!$D$480</definedName>
    <definedName name="QB_ROW_168030" localSheetId="3" hidden="1">'General Ledger'!$D$477</definedName>
    <definedName name="QB_ROW_168260" localSheetId="2" hidden="1">'Budget to Actual (by month)'!$G$36</definedName>
    <definedName name="QB_ROW_168260" localSheetId="1" hidden="1">'Budget to Actual (total)'!$G$45</definedName>
    <definedName name="QB_ROW_168330" localSheetId="3" hidden="1">'General Ledger'!$D$478</definedName>
    <definedName name="QB_ROW_169010" localSheetId="3" hidden="1">'General Ledger'!$B$493</definedName>
    <definedName name="QB_ROW_169020" localSheetId="3" hidden="1">'General Ledger'!$C$730</definedName>
    <definedName name="QB_ROW_169040" localSheetId="2" hidden="1">'Budget to Actual (by month)'!$E$42</definedName>
    <definedName name="QB_ROW_169040" localSheetId="1" hidden="1">'Budget to Actual (total)'!$E$59</definedName>
    <definedName name="QB_ROW_169250" localSheetId="1" hidden="1">'Budget to Actual (total)'!$F$137</definedName>
    <definedName name="QB_ROW_169310" localSheetId="3" hidden="1">'General Ledger'!$B$732</definedName>
    <definedName name="QB_ROW_169320" localSheetId="3" hidden="1">'General Ledger'!$C$731</definedName>
    <definedName name="QB_ROW_169340" localSheetId="2" hidden="1">'Budget to Actual (by month)'!$E$94</definedName>
    <definedName name="QB_ROW_169340" localSheetId="1" hidden="1">'Budget to Actual (total)'!$E$138</definedName>
    <definedName name="QB_ROW_170030" localSheetId="3" hidden="1">'General Ledger'!$D$515</definedName>
    <definedName name="QB_ROW_170260" localSheetId="2" hidden="1">'Budget to Actual (by month)'!$G$47</definedName>
    <definedName name="QB_ROW_170260" localSheetId="1" hidden="1">'Budget to Actual (total)'!$G$68</definedName>
    <definedName name="QB_ROW_170330" localSheetId="3" hidden="1">'General Ledger'!$D$519</definedName>
    <definedName name="QB_ROW_171030" localSheetId="3" hidden="1">'General Ledger'!$D$520</definedName>
    <definedName name="QB_ROW_171260" localSheetId="2" hidden="1">'Budget to Actual (by month)'!$G$48</definedName>
    <definedName name="QB_ROW_171260" localSheetId="1" hidden="1">'Budget to Actual (total)'!$G$69</definedName>
    <definedName name="QB_ROW_171330" localSheetId="3" hidden="1">'General Ledger'!$D$524</definedName>
    <definedName name="QB_ROW_172020" localSheetId="3" hidden="1">'General Ledger'!$C$494</definedName>
    <definedName name="QB_ROW_172030" localSheetId="3" hidden="1">'General Ledger'!$D$566</definedName>
    <definedName name="QB_ROW_172050" localSheetId="2" hidden="1">'Budget to Actual (by month)'!$F$43</definedName>
    <definedName name="QB_ROW_172050" localSheetId="1" hidden="1">'Budget to Actual (total)'!$F$60</definedName>
    <definedName name="QB_ROW_17221" localSheetId="0" hidden="1">'Balance Sheet'!$C$69</definedName>
    <definedName name="QB_ROW_172260" localSheetId="1" hidden="1">'Budget to Actual (total)'!$G$88</definedName>
    <definedName name="QB_ROW_172320" localSheetId="3" hidden="1">'General Ledger'!$C$568</definedName>
    <definedName name="QB_ROW_172330" localSheetId="3" hidden="1">'General Ledger'!$D$567</definedName>
    <definedName name="QB_ROW_172350" localSheetId="2" hidden="1">'Budget to Actual (by month)'!$F$57</definedName>
    <definedName name="QB_ROW_172350" localSheetId="1" hidden="1">'Budget to Actual (total)'!$F$89</definedName>
    <definedName name="QB_ROW_173030" localSheetId="3" hidden="1">'General Ledger'!$D$495</definedName>
    <definedName name="QB_ROW_173040" localSheetId="3" hidden="1">'General Ledger'!$E$498</definedName>
    <definedName name="QB_ROW_173060" localSheetId="1" hidden="1">'Budget to Actual (total)'!$G$61</definedName>
    <definedName name="QB_ROW_173270" localSheetId="1" hidden="1">'Budget to Actual (total)'!$H$63</definedName>
    <definedName name="QB_ROW_173330" localSheetId="3" hidden="1">'General Ledger'!$D$501</definedName>
    <definedName name="QB_ROW_173340" localSheetId="3" hidden="1">'General Ledger'!$E$500</definedName>
    <definedName name="QB_ROW_173360" localSheetId="2" hidden="1">'Budget to Actual (by month)'!$G$44</definedName>
    <definedName name="QB_ROW_173360" localSheetId="1" hidden="1">'Budget to Actual (total)'!$G$64</definedName>
    <definedName name="QB_ROW_174030" localSheetId="3" hidden="1">'General Ledger'!$D$527</definedName>
    <definedName name="QB_ROW_174260" localSheetId="2" hidden="1">'Budget to Actual (by month)'!$G$49</definedName>
    <definedName name="QB_ROW_174260" localSheetId="1" hidden="1">'Budget to Actual (total)'!$G$71</definedName>
    <definedName name="QB_ROW_174330" localSheetId="3" hidden="1">'General Ledger'!$D$531</definedName>
    <definedName name="QB_ROW_175030" localSheetId="3" hidden="1">'General Ledger'!$D$510</definedName>
    <definedName name="QB_ROW_175260" localSheetId="1" hidden="1">'Budget to Actual (total)'!$G$66</definedName>
    <definedName name="QB_ROW_175330" localSheetId="3" hidden="1">'General Ledger'!$D$511</definedName>
    <definedName name="QB_ROW_176030" localSheetId="3" hidden="1">'General Ledger'!$D$534</definedName>
    <definedName name="QB_ROW_176260" localSheetId="2" hidden="1">'Budget to Actual (by month)'!$G$51</definedName>
    <definedName name="QB_ROW_176260" localSheetId="1" hidden="1">'Budget to Actual (total)'!$G$73</definedName>
    <definedName name="QB_ROW_176330" localSheetId="3" hidden="1">'General Ledger'!$D$536</definedName>
    <definedName name="QB_ROW_177030" localSheetId="3" hidden="1">'General Ledger'!$D$541</definedName>
    <definedName name="QB_ROW_177260" localSheetId="2" hidden="1">'Budget to Actual (by month)'!$G$54</definedName>
    <definedName name="QB_ROW_177260" localSheetId="1" hidden="1">'Budget to Actual (total)'!$G$76</definedName>
    <definedName name="QB_ROW_177330" localSheetId="3" hidden="1">'General Ledger'!$D$543</definedName>
    <definedName name="QB_ROW_178030" localSheetId="3" hidden="1">'General Ledger'!$D$560</definedName>
    <definedName name="QB_ROW_178260" localSheetId="2" hidden="1">'Budget to Actual (by month)'!$G$55</definedName>
    <definedName name="QB_ROW_178260" localSheetId="1" hidden="1">'Budget to Actual (total)'!$G$86</definedName>
    <definedName name="QB_ROW_178330" localSheetId="3" hidden="1">'General Ledger'!$D$561</definedName>
    <definedName name="QB_ROW_179030" localSheetId="3" hidden="1">'General Ledger'!$D$512</definedName>
    <definedName name="QB_ROW_179260" localSheetId="2" hidden="1">'Budget to Actual (by month)'!$G$46</definedName>
    <definedName name="QB_ROW_179260" localSheetId="1" hidden="1">'Budget to Actual (total)'!$G$67</definedName>
    <definedName name="QB_ROW_179330" localSheetId="3" hidden="1">'General Ledger'!$D$514</definedName>
    <definedName name="QB_ROW_180030" localSheetId="3" hidden="1">'General Ledger'!$D$562</definedName>
    <definedName name="QB_ROW_180260" localSheetId="2" hidden="1">'Budget to Actual (by month)'!$G$56</definedName>
    <definedName name="QB_ROW_180260" localSheetId="1" hidden="1">'Budget to Actual (total)'!$G$87</definedName>
    <definedName name="QB_ROW_180330" localSheetId="3" hidden="1">'General Ledger'!$D$565</definedName>
    <definedName name="QB_ROW_181030" localSheetId="3" hidden="1">'General Ledger'!$D$554</definedName>
    <definedName name="QB_ROW_181260" localSheetId="1" hidden="1">'Budget to Actual (total)'!$G$83</definedName>
    <definedName name="QB_ROW_181330" localSheetId="3" hidden="1">'General Ledger'!$D$555</definedName>
    <definedName name="QB_ROW_182020" localSheetId="3" hidden="1">'General Ledger'!$C$569</definedName>
    <definedName name="QB_ROW_182030" localSheetId="3" hidden="1">'General Ledger'!$D$727</definedName>
    <definedName name="QB_ROW_182050" localSheetId="2" hidden="1">'Budget to Actual (by month)'!$F$58</definedName>
    <definedName name="QB_ROW_182050" localSheetId="1" hidden="1">'Budget to Actual (total)'!$F$90</definedName>
    <definedName name="QB_ROW_182260" localSheetId="2" hidden="1">'Budget to Actual (by month)'!$G$92</definedName>
    <definedName name="QB_ROW_182260" localSheetId="1" hidden="1">'Budget to Actual (total)'!$G$135</definedName>
    <definedName name="QB_ROW_182320" localSheetId="3" hidden="1">'General Ledger'!$C$729</definedName>
    <definedName name="QB_ROW_182330" localSheetId="3" hidden="1">'General Ledger'!$D$728</definedName>
    <definedName name="QB_ROW_182350" localSheetId="2" hidden="1">'Budget to Actual (by month)'!$F$93</definedName>
    <definedName name="QB_ROW_182350" localSheetId="1" hidden="1">'Budget to Actual (total)'!$F$136</definedName>
    <definedName name="QB_ROW_18301" localSheetId="2" hidden="1">'Budget to Actual (by month)'!$A$98</definedName>
    <definedName name="QB_ROW_18301" localSheetId="1" hidden="1">'Budget to Actual (total)'!$A$148</definedName>
    <definedName name="QB_ROW_183030" localSheetId="3" hidden="1">'General Ledger'!$D$589</definedName>
    <definedName name="QB_ROW_183260" localSheetId="2" hidden="1">'Budget to Actual (by month)'!$G$65</definedName>
    <definedName name="QB_ROW_183260" localSheetId="1" hidden="1">'Budget to Actual (total)'!$G$99</definedName>
    <definedName name="QB_ROW_183330" localSheetId="3" hidden="1">'General Ledger'!$D$590</definedName>
    <definedName name="QB_ROW_184030" localSheetId="3" hidden="1">'General Ledger'!$D$632</definedName>
    <definedName name="QB_ROW_184260" localSheetId="2" hidden="1">'Budget to Actual (by month)'!$G$74</definedName>
    <definedName name="QB_ROW_184260" localSheetId="1" hidden="1">'Budget to Actual (total)'!$G$113</definedName>
    <definedName name="QB_ROW_184330" localSheetId="3" hidden="1">'General Ledger'!$D$633</definedName>
    <definedName name="QB_ROW_185030" localSheetId="3" hidden="1">'General Ledger'!$D$700</definedName>
    <definedName name="QB_ROW_185260" localSheetId="2" hidden="1">'Budget to Actual (by month)'!$G$87</definedName>
    <definedName name="QB_ROW_185260" localSheetId="1" hidden="1">'Budget to Actual (total)'!$G$129</definedName>
    <definedName name="QB_ROW_185330" localSheetId="3" hidden="1">'General Ledger'!$D$704</definedName>
    <definedName name="QB_ROW_186030" localSheetId="3" hidden="1">'General Ledger'!$D$722</definedName>
    <definedName name="QB_ROW_186260" localSheetId="2" hidden="1">'Budget to Actual (by month)'!$G$90</definedName>
    <definedName name="QB_ROW_186260" localSheetId="1" hidden="1">'Budget to Actual (total)'!$G$133</definedName>
    <definedName name="QB_ROW_186330" localSheetId="3" hidden="1">'General Ledger'!$D$724</definedName>
    <definedName name="QB_ROW_187030" localSheetId="3" hidden="1">'General Ledger'!$D$642</definedName>
    <definedName name="QB_ROW_187260" localSheetId="2" hidden="1">'Budget to Actual (by month)'!$G$77</definedName>
    <definedName name="QB_ROW_187260" localSheetId="1" hidden="1">'Budget to Actual (total)'!$G$117</definedName>
    <definedName name="QB_ROW_187330" localSheetId="3" hidden="1">'General Ledger'!$D$644</definedName>
    <definedName name="QB_ROW_188030" localSheetId="3" hidden="1">'General Ledger'!$D$698</definedName>
    <definedName name="QB_ROW_188260" localSheetId="2" hidden="1">'Budget to Actual (by month)'!$G$86</definedName>
    <definedName name="QB_ROW_188260" localSheetId="1" hidden="1">'Budget to Actual (total)'!$G$128</definedName>
    <definedName name="QB_ROW_188330" localSheetId="3" hidden="1">'General Ledger'!$D$699</definedName>
    <definedName name="QB_ROW_189030" localSheetId="3" hidden="1">'General Ledger'!$D$591</definedName>
    <definedName name="QB_ROW_189260" localSheetId="2" hidden="1">'Budget to Actual (by month)'!$G$66</definedName>
    <definedName name="QB_ROW_189260" localSheetId="1" hidden="1">'Budget to Actual (total)'!$G$100</definedName>
    <definedName name="QB_ROW_189330" localSheetId="3" hidden="1">'General Ledger'!$D$592</definedName>
    <definedName name="QB_ROW_190030" localSheetId="3" hidden="1">'General Ledger'!$D$720</definedName>
    <definedName name="QB_ROW_19011" localSheetId="2" hidden="1">'Budget to Actual (by month)'!$B$6</definedName>
    <definedName name="QB_ROW_19011" localSheetId="1" hidden="1">'Budget to Actual (total)'!$B$6</definedName>
    <definedName name="QB_ROW_190260" localSheetId="2" hidden="1">'Budget to Actual (by month)'!$G$89</definedName>
    <definedName name="QB_ROW_190260" localSheetId="1" hidden="1">'Budget to Actual (total)'!$G$132</definedName>
    <definedName name="QB_ROW_190330" localSheetId="3" hidden="1">'General Ledger'!$D$721</definedName>
    <definedName name="QB_ROW_191030" localSheetId="3" hidden="1">'General Ledger'!$D$634</definedName>
    <definedName name="QB_ROW_191260" localSheetId="2" hidden="1">'Budget to Actual (by month)'!$G$75</definedName>
    <definedName name="QB_ROW_191260" localSheetId="1" hidden="1">'Budget to Actual (total)'!$G$114</definedName>
    <definedName name="QB_ROW_191330" localSheetId="3" hidden="1">'General Ledger'!$D$637</definedName>
    <definedName name="QB_ROW_192030" localSheetId="3" hidden="1">'General Ledger'!$D$570</definedName>
    <definedName name="QB_ROW_192260" localSheetId="2" hidden="1">'Budget to Actual (by month)'!$G$59</definedName>
    <definedName name="QB_ROW_192260" localSheetId="1" hidden="1">'Budget to Actual (total)'!$G$91</definedName>
    <definedName name="QB_ROW_192330" localSheetId="3" hidden="1">'General Ledger'!$D$576</definedName>
    <definedName name="QB_ROW_193030" localSheetId="3" hidden="1">'General Ledger'!$D$696</definedName>
    <definedName name="QB_ROW_19311" localSheetId="2" hidden="1">'Budget to Actual (by month)'!$B$97</definedName>
    <definedName name="QB_ROW_19311" localSheetId="1" hidden="1">'Budget to Actual (total)'!$B$142</definedName>
    <definedName name="QB_ROW_193260" localSheetId="2" hidden="1">'Budget to Actual (by month)'!$G$85</definedName>
    <definedName name="QB_ROW_193260" localSheetId="1" hidden="1">'Budget to Actual (total)'!$G$127</definedName>
    <definedName name="QB_ROW_193330" localSheetId="3" hidden="1">'General Ledger'!$D$697</definedName>
    <definedName name="QB_ROW_194030" localSheetId="3" hidden="1">'General Ledger'!$D$640</definedName>
    <definedName name="QB_ROW_194260" localSheetId="1" hidden="1">'Budget to Actual (total)'!$G$116</definedName>
    <definedName name="QB_ROW_194330" localSheetId="3" hidden="1">'General Ledger'!$D$641</definedName>
    <definedName name="QB_ROW_195030" localSheetId="3" hidden="1">'General Ledger'!$D$645</definedName>
    <definedName name="QB_ROW_195260" localSheetId="1" hidden="1">'Budget to Actual (total)'!$G$118</definedName>
    <definedName name="QB_ROW_195330" localSheetId="3" hidden="1">'General Ledger'!$D$646</definedName>
    <definedName name="QB_ROW_196030" localSheetId="3" hidden="1">'General Ledger'!$D$581</definedName>
    <definedName name="QB_ROW_196040" localSheetId="3" hidden="1">'General Ledger'!$E$586</definedName>
    <definedName name="QB_ROW_196060" localSheetId="2" hidden="1">'Budget to Actual (by month)'!$G$61</definedName>
    <definedName name="QB_ROW_196060" localSheetId="1" hidden="1">'Budget to Actual (total)'!$G$94</definedName>
    <definedName name="QB_ROW_196270" localSheetId="1" hidden="1">'Budget to Actual (total)'!$H$97</definedName>
    <definedName name="QB_ROW_196330" localSheetId="3" hidden="1">'General Ledger'!$D$588</definedName>
    <definedName name="QB_ROW_196340" localSheetId="3" hidden="1">'General Ledger'!$E$587</definedName>
    <definedName name="QB_ROW_196360" localSheetId="2" hidden="1">'Budget to Actual (by month)'!$G$64</definedName>
    <definedName name="QB_ROW_196360" localSheetId="1" hidden="1">'Budget to Actual (total)'!$G$98</definedName>
    <definedName name="QB_ROW_197030" localSheetId="3" hidden="1">'General Ledger'!$D$647</definedName>
    <definedName name="QB_ROW_197260" localSheetId="2" hidden="1">'Budget to Actual (by month)'!$G$78</definedName>
    <definedName name="QB_ROW_197260" localSheetId="1" hidden="1">'Budget to Actual (total)'!$G$119</definedName>
    <definedName name="QB_ROW_197330" localSheetId="3" hidden="1">'General Ledger'!$D$648</definedName>
    <definedName name="QB_ROW_198030" localSheetId="3" hidden="1">'General Ledger'!$D$638</definedName>
    <definedName name="QB_ROW_198260" localSheetId="2" hidden="1">'Budget to Actual (by month)'!$G$76</definedName>
    <definedName name="QB_ROW_198260" localSheetId="1" hidden="1">'Budget to Actual (total)'!$G$115</definedName>
    <definedName name="QB_ROW_198330" localSheetId="3" hidden="1">'General Ledger'!$D$639</definedName>
    <definedName name="QB_ROW_199030" localSheetId="3" hidden="1">'General Ledger'!$D$705</definedName>
    <definedName name="QB_ROW_199260" localSheetId="1" hidden="1">'Budget to Actual (total)'!$G$130</definedName>
    <definedName name="QB_ROW_199330" localSheetId="3" hidden="1">'General Ledger'!$D$706</definedName>
    <definedName name="QB_ROW_200030" localSheetId="3" hidden="1">'General Ledger'!$D$707</definedName>
    <definedName name="QB_ROW_200260" localSheetId="2" hidden="1">'Budget to Actual (by month)'!$G$88</definedName>
    <definedName name="QB_ROW_200260" localSheetId="1" hidden="1">'Budget to Actual (total)'!$G$131</definedName>
    <definedName name="QB_ROW_20031" localSheetId="2" hidden="1">'Budget to Actual (by month)'!$D$7</definedName>
    <definedName name="QB_ROW_20031" localSheetId="1" hidden="1">'Budget to Actual (total)'!$D$7</definedName>
    <definedName name="QB_ROW_200330" localSheetId="3" hidden="1">'General Ledger'!$D$719</definedName>
    <definedName name="QB_ROW_201030" localSheetId="3" hidden="1">'General Ledger'!$D$537</definedName>
    <definedName name="QB_ROW_201260" localSheetId="2" hidden="1">'Budget to Actual (by month)'!$G$52</definedName>
    <definedName name="QB_ROW_201260" localSheetId="1" hidden="1">'Budget to Actual (total)'!$G$74</definedName>
    <definedName name="QB_ROW_201330" localSheetId="3" hidden="1">'General Ledger'!$D$538</definedName>
    <definedName name="QB_ROW_202030" localSheetId="3" hidden="1">'General Ledger'!$D$539</definedName>
    <definedName name="QB_ROW_2021" localSheetId="0" hidden="1">'Balance Sheet'!$C$7</definedName>
    <definedName name="QB_ROW_202260" localSheetId="2" hidden="1">'Budget to Actual (by month)'!$G$53</definedName>
    <definedName name="QB_ROW_202260" localSheetId="1" hidden="1">'Budget to Actual (total)'!$G$75</definedName>
    <definedName name="QB_ROW_202330" localSheetId="3" hidden="1">'General Ledger'!$D$540</definedName>
    <definedName name="QB_ROW_203030" localSheetId="3" hidden="1">'General Ledger'!$D$558</definedName>
    <definedName name="QB_ROW_203260" localSheetId="1" hidden="1">'Budget to Actual (total)'!$G$85</definedName>
    <definedName name="QB_ROW_20331" localSheetId="2" hidden="1">'Budget to Actual (by month)'!$D$39</definedName>
    <definedName name="QB_ROW_20331" localSheetId="1" hidden="1">'Budget to Actual (total)'!$D$53</definedName>
    <definedName name="QB_ROW_203330" localSheetId="3" hidden="1">'General Ledger'!$D$559</definedName>
    <definedName name="QB_ROW_204030" localSheetId="3" hidden="1">'General Ledger'!$D$544</definedName>
    <definedName name="QB_ROW_204040" localSheetId="3" hidden="1">'General Ledger'!$E$551</definedName>
    <definedName name="QB_ROW_204060" localSheetId="1" hidden="1">'Budget to Actual (total)'!$G$77</definedName>
    <definedName name="QB_ROW_204270" localSheetId="1" hidden="1">'Budget to Actual (total)'!$H$81</definedName>
    <definedName name="QB_ROW_204330" localSheetId="3" hidden="1">'General Ledger'!$D$553</definedName>
    <definedName name="QB_ROW_204340" localSheetId="3" hidden="1">'General Ledger'!$E$552</definedName>
    <definedName name="QB_ROW_204360" localSheetId="1" hidden="1">'Budget to Actual (total)'!$G$82</definedName>
    <definedName name="QB_ROW_205040" localSheetId="3" hidden="1">'General Ledger'!$E$549</definedName>
    <definedName name="QB_ROW_205270" localSheetId="1" hidden="1">'Budget to Actual (total)'!$H$80</definedName>
    <definedName name="QB_ROW_205340" localSheetId="3" hidden="1">'General Ledger'!$E$550</definedName>
    <definedName name="QB_ROW_206040" localSheetId="3" hidden="1">'General Ledger'!$E$547</definedName>
    <definedName name="QB_ROW_206270" localSheetId="1" hidden="1">'Budget to Actual (total)'!$H$79</definedName>
    <definedName name="QB_ROW_206340" localSheetId="3" hidden="1">'General Ledger'!$E$548</definedName>
    <definedName name="QB_ROW_207040" localSheetId="3" hidden="1">'General Ledger'!$E$545</definedName>
    <definedName name="QB_ROW_207270" localSheetId="1" hidden="1">'Budget to Actual (total)'!$H$78</definedName>
    <definedName name="QB_ROW_207340" localSheetId="3" hidden="1">'General Ledger'!$E$546</definedName>
    <definedName name="QB_ROW_208030" localSheetId="3" hidden="1">'General Ledger'!$D$653</definedName>
    <definedName name="QB_ROW_208040" localSheetId="3" hidden="1">'General Ledger'!$E$693</definedName>
    <definedName name="QB_ROW_208060" localSheetId="2" hidden="1">'Budget to Actual (by month)'!$G$80</definedName>
    <definedName name="QB_ROW_208060" localSheetId="1" hidden="1">'Budget to Actual (total)'!$G$121</definedName>
    <definedName name="QB_ROW_208270" localSheetId="2" hidden="1">'Budget to Actual (by month)'!$H$83</definedName>
    <definedName name="QB_ROW_208270" localSheetId="1" hidden="1">'Budget to Actual (total)'!$H$125</definedName>
    <definedName name="QB_ROW_208330" localSheetId="3" hidden="1">'General Ledger'!$D$695</definedName>
    <definedName name="QB_ROW_208340" localSheetId="3" hidden="1">'General Ledger'!$E$694</definedName>
    <definedName name="QB_ROW_208360" localSheetId="2" hidden="1">'Budget to Actual (by month)'!$G$84</definedName>
    <definedName name="QB_ROW_208360" localSheetId="1" hidden="1">'Budget to Actual (total)'!$G$126</definedName>
    <definedName name="QB_ROW_209040" localSheetId="3" hidden="1">'General Ledger'!$E$654</definedName>
    <definedName name="QB_ROW_209270" localSheetId="2" hidden="1">'Budget to Actual (by month)'!$H$81</definedName>
    <definedName name="QB_ROW_209270" localSheetId="1" hidden="1">'Budget to Actual (total)'!$H$122</definedName>
    <definedName name="QB_ROW_209340" localSheetId="3" hidden="1">'General Ledger'!$E$666</definedName>
    <definedName name="QB_ROW_210040" localSheetId="3" hidden="1">'General Ledger'!$E$667</definedName>
    <definedName name="QB_ROW_210270" localSheetId="2" hidden="1">'Budget to Actual (by month)'!$H$82</definedName>
    <definedName name="QB_ROW_210270" localSheetId="1" hidden="1">'Budget to Actual (total)'!$H$123</definedName>
    <definedName name="QB_ROW_21031" localSheetId="2" hidden="1">'Budget to Actual (by month)'!$D$41</definedName>
    <definedName name="QB_ROW_21031" localSheetId="1" hidden="1">'Budget to Actual (total)'!$D$58</definedName>
    <definedName name="QB_ROW_210340" localSheetId="3" hidden="1">'General Ledger'!$E$690</definedName>
    <definedName name="QB_ROW_211040" localSheetId="3" hidden="1">'General Ledger'!$E$691</definedName>
    <definedName name="QB_ROW_211270" localSheetId="1" hidden="1">'Budget to Actual (total)'!$H$124</definedName>
    <definedName name="QB_ROW_211340" localSheetId="3" hidden="1">'General Ledger'!$E$692</definedName>
    <definedName name="QB_ROW_212030" localSheetId="3" hidden="1">'General Ledger'!$D$525</definedName>
    <definedName name="QB_ROW_212260" localSheetId="1" hidden="1">'Budget to Actual (total)'!$G$70</definedName>
    <definedName name="QB_ROW_212330" localSheetId="3" hidden="1">'General Ledger'!$D$526</definedName>
    <definedName name="QB_ROW_213030" localSheetId="3" hidden="1">'General Ledger'!$D$600</definedName>
    <definedName name="QB_ROW_213040" localSheetId="3" hidden="1">'General Ledger'!$E$629</definedName>
    <definedName name="QB_ROW_213060" localSheetId="2" hidden="1">'Budget to Actual (by month)'!$G$68</definedName>
    <definedName name="QB_ROW_213060" localSheetId="1" hidden="1">'Budget to Actual (total)'!$G$102</definedName>
    <definedName name="QB_ROW_213270" localSheetId="1" hidden="1">'Budget to Actual (total)'!$H$111</definedName>
    <definedName name="QB_ROW_21331" localSheetId="2" hidden="1">'Budget to Actual (by month)'!$D$96</definedName>
    <definedName name="QB_ROW_21331" localSheetId="1" hidden="1">'Budget to Actual (total)'!$D$141</definedName>
    <definedName name="QB_ROW_213330" localSheetId="3" hidden="1">'General Ledger'!$D$631</definedName>
    <definedName name="QB_ROW_213340" localSheetId="3" hidden="1">'General Ledger'!$E$630</definedName>
    <definedName name="QB_ROW_213360" localSheetId="2" hidden="1">'Budget to Actual (by month)'!$G$73</definedName>
    <definedName name="QB_ROW_213360" localSheetId="1" hidden="1">'Budget to Actual (total)'!$G$112</definedName>
    <definedName name="QB_ROW_215030" localSheetId="3" hidden="1">'General Ledger'!$D$556</definedName>
    <definedName name="QB_ROW_215260" localSheetId="1" hidden="1">'Budget to Actual (total)'!$G$84</definedName>
    <definedName name="QB_ROW_215330" localSheetId="3" hidden="1">'General Ledger'!$D$557</definedName>
    <definedName name="QB_ROW_216010" localSheetId="3" hidden="1">'General Ledger'!$B$376</definedName>
    <definedName name="QB_ROW_216310" localSheetId="3" hidden="1">'General Ledger'!$B$377</definedName>
    <definedName name="QB_ROW_217010" localSheetId="3" hidden="1">'General Ledger'!$B$158</definedName>
    <definedName name="QB_ROW_217310" localSheetId="3" hidden="1">'General Ledger'!$B$167</definedName>
    <definedName name="QB_ROW_218010" localSheetId="3" hidden="1">'General Ledger'!$B$489</definedName>
    <definedName name="QB_ROW_218240" localSheetId="1" hidden="1">'Budget to Actual (total)'!$E$52</definedName>
    <definedName name="QB_ROW_218310" localSheetId="3" hidden="1">'General Ledger'!$B$490</definedName>
    <definedName name="QB_ROW_219030" localSheetId="3" hidden="1">'General Ledger'!$D$577</definedName>
    <definedName name="QB_ROW_219260" localSheetId="2" hidden="1">'Budget to Actual (by month)'!$G$60</definedName>
    <definedName name="QB_ROW_219260" localSheetId="1" hidden="1">'Budget to Actual (total)'!$G$92</definedName>
    <definedName name="QB_ROW_219330" localSheetId="3" hidden="1">'General Ledger'!$D$578</definedName>
    <definedName name="QB_ROW_220020" localSheetId="3" hidden="1">'General Ledger'!$C$183</definedName>
    <definedName name="QB_ROW_22011" localSheetId="1" hidden="1">'Budget to Actual (total)'!$B$143</definedName>
    <definedName name="QB_ROW_220230" localSheetId="0" hidden="1">'Balance Sheet'!$D$33</definedName>
    <definedName name="QB_ROW_220320" localSheetId="3" hidden="1">'General Ledger'!$C$184</definedName>
    <definedName name="QB_ROW_221010" localSheetId="3" hidden="1">'General Ledger'!$B$292</definedName>
    <definedName name="QB_ROW_221310" localSheetId="3" hidden="1">'General Ledger'!$B$293</definedName>
    <definedName name="QB_ROW_222030" localSheetId="3" hidden="1">'General Ledger'!$D$593</definedName>
    <definedName name="QB_ROW_222260" localSheetId="2" hidden="1">'Budget to Actual (by month)'!$G$67</definedName>
    <definedName name="QB_ROW_222260" localSheetId="1" hidden="1">'Budget to Actual (total)'!$G$101</definedName>
    <definedName name="QB_ROW_222330" localSheetId="3" hidden="1">'General Ledger'!$D$599</definedName>
    <definedName name="QB_ROW_223010" localSheetId="3" hidden="1">'General Ledger'!$B$147</definedName>
    <definedName name="QB_ROW_22311" localSheetId="1" hidden="1">'Budget to Actual (total)'!$B$147</definedName>
    <definedName name="QB_ROW_223230" localSheetId="0" hidden="1">'Balance Sheet'!$D$28</definedName>
    <definedName name="QB_ROW_223310" localSheetId="3" hidden="1">'General Ledger'!$B$155</definedName>
    <definedName name="QB_ROW_224030" localSheetId="3" hidden="1">'General Ledger'!$D$532</definedName>
    <definedName name="QB_ROW_224260" localSheetId="2" hidden="1">'Budget to Actual (by month)'!$G$50</definedName>
    <definedName name="QB_ROW_224260" localSheetId="1" hidden="1">'Budget to Actual (total)'!$G$72</definedName>
    <definedName name="QB_ROW_224330" localSheetId="3" hidden="1">'General Ledger'!$D$533</definedName>
    <definedName name="QB_ROW_226010" localSheetId="3" hidden="1">'General Ledger'!$B$748</definedName>
    <definedName name="QB_ROW_226230" localSheetId="1" hidden="1">'Budget to Actual (total)'!$D$145</definedName>
    <definedName name="QB_ROW_226310" localSheetId="3" hidden="1">'General Ledger'!$B$749</definedName>
    <definedName name="QB_ROW_227030" localSheetId="3" hidden="1">'General Ledger'!$D$502</definedName>
    <definedName name="QB_ROW_227260" localSheetId="2" hidden="1">'Budget to Actual (by month)'!$G$45</definedName>
    <definedName name="QB_ROW_227260" localSheetId="1" hidden="1">'Budget to Actual (total)'!$G$65</definedName>
    <definedName name="QB_ROW_227330" localSheetId="3" hidden="1">'General Ledger'!$D$509</definedName>
    <definedName name="QB_ROW_228030" localSheetId="3" hidden="1">'General Ledger'!$D$649</definedName>
    <definedName name="QB_ROW_228260" localSheetId="2" hidden="1">'Budget to Actual (by month)'!$G$79</definedName>
    <definedName name="QB_ROW_228260" localSheetId="1" hidden="1">'Budget to Actual (total)'!$G$120</definedName>
    <definedName name="QB_ROW_228330" localSheetId="3" hidden="1">'General Ledger'!$D$652</definedName>
    <definedName name="QB_ROW_229010" localSheetId="3" hidden="1">'General Ledger'!$B$290</definedName>
    <definedName name="QB_ROW_229310" localSheetId="3" hidden="1">'General Ledger'!$B$291</definedName>
    <definedName name="QB_ROW_232020" localSheetId="3" hidden="1">'General Ledger'!$C$237</definedName>
    <definedName name="QB_ROW_2321" localSheetId="0" hidden="1">'Balance Sheet'!$C$20</definedName>
    <definedName name="QB_ROW_232250" localSheetId="0" hidden="1">'Balance Sheet'!$F$48</definedName>
    <definedName name="QB_ROW_232320" localSheetId="3" hidden="1">'General Ledger'!$C$238</definedName>
    <definedName name="QB_ROW_233020" localSheetId="3" hidden="1">'General Ledger'!$C$241</definedName>
    <definedName name="QB_ROW_233250" localSheetId="0" hidden="1">'Balance Sheet'!$F$49</definedName>
    <definedName name="QB_ROW_233320" localSheetId="3" hidden="1">'General Ledger'!$C$244</definedName>
    <definedName name="QB_ROW_234020" localSheetId="3" hidden="1">'General Ledger'!$C$217</definedName>
    <definedName name="QB_ROW_234320" localSheetId="3" hidden="1">'General Ledger'!$C$218</definedName>
    <definedName name="QB_ROW_235020" localSheetId="3" hidden="1">'General Ledger'!$C$239</definedName>
    <definedName name="QB_ROW_235320" localSheetId="3" hidden="1">'General Ledger'!$C$240</definedName>
    <definedName name="QB_ROW_236040" localSheetId="3" hidden="1">'General Ledger'!$E$621</definedName>
    <definedName name="QB_ROW_236270" localSheetId="2" hidden="1">'Budget to Actual (by month)'!$H$71</definedName>
    <definedName name="QB_ROW_236270" localSheetId="1" hidden="1">'Budget to Actual (total)'!$H$107</definedName>
    <definedName name="QB_ROW_236340" localSheetId="3" hidden="1">'General Ledger'!$E$622</definedName>
    <definedName name="QB_ROW_237040" localSheetId="3" hidden="1">'General Ledger'!$E$625</definedName>
    <definedName name="QB_ROW_237270" localSheetId="2" hidden="1">'Budget to Actual (by month)'!$H$72</definedName>
    <definedName name="QB_ROW_237270" localSheetId="1" hidden="1">'Budget to Actual (total)'!$H$109</definedName>
    <definedName name="QB_ROW_237340" localSheetId="3" hidden="1">'General Ledger'!$E$626</definedName>
    <definedName name="QB_ROW_238040" localSheetId="3" hidden="1">'General Ledger'!$E$605</definedName>
    <definedName name="QB_ROW_238270" localSheetId="1" hidden="1">'Budget to Actual (total)'!$H$105</definedName>
    <definedName name="QB_ROW_238340" localSheetId="3" hidden="1">'General Ledger'!$E$606</definedName>
    <definedName name="QB_ROW_239040" localSheetId="3" hidden="1">'General Ledger'!$E$623</definedName>
    <definedName name="QB_ROW_239270" localSheetId="1" hidden="1">'Budget to Actual (total)'!$H$108</definedName>
    <definedName name="QB_ROW_239340" localSheetId="3" hidden="1">'General Ledger'!$E$624</definedName>
    <definedName name="QB_ROW_240020" localSheetId="3" hidden="1">'General Ledger'!$C$215</definedName>
    <definedName name="QB_ROW_24021" localSheetId="1" hidden="1">'Budget to Actual (total)'!$C$144</definedName>
    <definedName name="QB_ROW_240250" localSheetId="0" hidden="1">'Balance Sheet'!$F$46</definedName>
    <definedName name="QB_ROW_240320" localSheetId="3" hidden="1">'General Ledger'!$C$216</definedName>
    <definedName name="QB_ROW_241040" localSheetId="3" hidden="1">'General Ledger'!$E$603</definedName>
    <definedName name="QB_ROW_241270" localSheetId="2" hidden="1">'Budget to Actual (by month)'!$H$69</definedName>
    <definedName name="QB_ROW_241270" localSheetId="1" hidden="1">'Budget to Actual (total)'!$H$104</definedName>
    <definedName name="QB_ROW_241340" localSheetId="3" hidden="1">'General Ledger'!$E$604</definedName>
    <definedName name="QB_ROW_242010" localSheetId="3" hidden="1">'General Ledger'!$B$198</definedName>
    <definedName name="QB_ROW_242220" localSheetId="0" hidden="1">'Balance Sheet'!$C$38</definedName>
    <definedName name="QB_ROW_242310" localSheetId="3" hidden="1">'General Ledger'!$B$199</definedName>
    <definedName name="QB_ROW_243020" localSheetId="3" hidden="1">'General Ledger'!$C$76</definedName>
    <definedName name="QB_ROW_24321" localSheetId="1" hidden="1">'Budget to Actual (total)'!$C$146</definedName>
    <definedName name="QB_ROW_243320" localSheetId="3" hidden="1">'General Ledger'!$C$77</definedName>
    <definedName name="QB_ROW_244010" localSheetId="3" hidden="1">'General Ledger'!$B$89</definedName>
    <definedName name="QB_ROW_244230" localSheetId="0" hidden="1">'Balance Sheet'!$D$15</definedName>
    <definedName name="QB_ROW_244310" localSheetId="3" hidden="1">'General Ledger'!$B$90</definedName>
    <definedName name="QB_ROW_245010" localSheetId="3" hidden="1">'General Ledger'!$B$398</definedName>
    <definedName name="QB_ROW_245310" localSheetId="3" hidden="1">'General Ledger'!$B$399</definedName>
    <definedName name="QB_ROW_246030" localSheetId="3" hidden="1">'General Ledger'!$D$725</definedName>
    <definedName name="QB_ROW_246260" localSheetId="2" hidden="1">'Budget to Actual (by month)'!$G$91</definedName>
    <definedName name="QB_ROW_246260" localSheetId="1" hidden="1">'Budget to Actual (total)'!$G$134</definedName>
    <definedName name="QB_ROW_246330" localSheetId="3" hidden="1">'General Ledger'!$D$726</definedName>
    <definedName name="QB_ROW_247010" localSheetId="3" hidden="1">'General Ledger'!$B$294</definedName>
    <definedName name="QB_ROW_247310" localSheetId="3" hidden="1">'General Ledger'!$B$295</definedName>
    <definedName name="QB_ROW_248040" localSheetId="3" hidden="1">'General Ledger'!$E$496</definedName>
    <definedName name="QB_ROW_248270" localSheetId="1" hidden="1">'Budget to Actual (total)'!$H$62</definedName>
    <definedName name="QB_ROW_248340" localSheetId="3" hidden="1">'General Ledger'!$E$497</definedName>
    <definedName name="QB_ROW_249010" localSheetId="3" hidden="1">'General Ledger'!$B$378</definedName>
    <definedName name="QB_ROW_249240" localSheetId="0" hidden="1">'Balance Sheet'!$E$62</definedName>
    <definedName name="QB_ROW_249310" localSheetId="3" hidden="1">'General Ledger'!$B$379</definedName>
    <definedName name="QB_ROW_250030" localSheetId="3" hidden="1">'General Ledger'!$D$9</definedName>
    <definedName name="QB_ROW_250330" localSheetId="3" hidden="1">'General Ledger'!$D$10</definedName>
    <definedName name="QB_ROW_251030" localSheetId="3" hidden="1">'General Ledger'!$D$7</definedName>
    <definedName name="QB_ROW_251330" localSheetId="3" hidden="1">'General Ledger'!$D$8</definedName>
    <definedName name="QB_ROW_252040" localSheetId="3" hidden="1">'General Ledger'!$E$582</definedName>
    <definedName name="QB_ROW_252270" localSheetId="2" hidden="1">'Budget to Actual (by month)'!$H$62</definedName>
    <definedName name="QB_ROW_252270" localSheetId="1" hidden="1">'Budget to Actual (total)'!$H$95</definedName>
    <definedName name="QB_ROW_252340" localSheetId="3" hidden="1">'General Ledger'!$E$583</definedName>
    <definedName name="QB_ROW_25301" localSheetId="3" hidden="1">'General Ledger'!$A$752</definedName>
    <definedName name="QB_ROW_253040" localSheetId="3" hidden="1">'General Ledger'!$E$584</definedName>
    <definedName name="QB_ROW_253270" localSheetId="2" hidden="1">'Budget to Actual (by month)'!$H$63</definedName>
    <definedName name="QB_ROW_253270" localSheetId="1" hidden="1">'Budget to Actual (total)'!$H$96</definedName>
    <definedName name="QB_ROW_253340" localSheetId="3" hidden="1">'General Ledger'!$E$585</definedName>
    <definedName name="QB_ROW_254040" localSheetId="3" hidden="1">'General Ledger'!$E$435</definedName>
    <definedName name="QB_ROW_254270" localSheetId="2" hidden="1">'Budget to Actual (by month)'!$H$22</definedName>
    <definedName name="QB_ROW_254270" localSheetId="1" hidden="1">'Budget to Actual (total)'!$H$24</definedName>
    <definedName name="QB_ROW_254340" localSheetId="3" hidden="1">'General Ledger'!$E$436</definedName>
    <definedName name="QB_ROW_255040" localSheetId="3" hidden="1">'General Ledger'!$E$437</definedName>
    <definedName name="QB_ROW_255270" localSheetId="1" hidden="1">'Budget to Actual (total)'!$H$25</definedName>
    <definedName name="QB_ROW_255340" localSheetId="3" hidden="1">'General Ledger'!$E$438</definedName>
    <definedName name="QB_ROW_256010" localSheetId="3" hidden="1">'General Ledger'!$B$380</definedName>
    <definedName name="QB_ROW_256240" localSheetId="0" hidden="1">'Balance Sheet'!$E$63</definedName>
    <definedName name="QB_ROW_256310" localSheetId="3" hidden="1">'General Ledger'!$B$389</definedName>
    <definedName name="QB_ROW_257020" localSheetId="3" hidden="1">'General Ledger'!$C$70</definedName>
    <definedName name="QB_ROW_257240" localSheetId="0" hidden="1">'Balance Sheet'!$E$11</definedName>
    <definedName name="QB_ROW_257320" localSheetId="3" hidden="1">'General Ledger'!$C$73</definedName>
    <definedName name="QB_ROW_258020" localSheetId="3" hidden="1">'General Ledger'!$C$82</definedName>
    <definedName name="QB_ROW_258240" localSheetId="0" hidden="1">'Balance Sheet'!$E$13</definedName>
    <definedName name="QB_ROW_258320" localSheetId="3" hidden="1">'General Ledger'!$C$83</definedName>
    <definedName name="QB_ROW_259010" localSheetId="3" hidden="1">'General Ledger'!$B$145</definedName>
    <definedName name="QB_ROW_259310" localSheetId="3" hidden="1">'General Ledger'!$B$146</definedName>
    <definedName name="QB_ROW_260010" localSheetId="3" hidden="1">'General Ledger'!$B$746</definedName>
    <definedName name="QB_ROW_260240" localSheetId="1" hidden="1">'Budget to Actual (total)'!$E$140</definedName>
    <definedName name="QB_ROW_260310" localSheetId="3" hidden="1">'General Ledger'!$B$747</definedName>
    <definedName name="QB_ROW_261030" localSheetId="3" hidden="1">'General Ledger'!$D$579</definedName>
    <definedName name="QB_ROW_261260" localSheetId="1" hidden="1">'Budget to Actual (total)'!$G$93</definedName>
    <definedName name="QB_ROW_261330" localSheetId="3" hidden="1">'General Ledger'!$D$580</definedName>
    <definedName name="QB_ROW_262020" localSheetId="3" hidden="1">'General Ledger'!$C$213</definedName>
    <definedName name="QB_ROW_262320" localSheetId="3" hidden="1">'General Ledger'!$C$214</definedName>
    <definedName name="QB_ROW_263020" localSheetId="3" hidden="1">'General Ledger'!$C$245</definedName>
    <definedName name="QB_ROW_263320" localSheetId="3" hidden="1">'General Ledger'!$C$246</definedName>
    <definedName name="QB_ROW_264040" localSheetId="3" hidden="1">'General Ledger'!$E$601</definedName>
    <definedName name="QB_ROW_264270" localSheetId="1" hidden="1">'Budget to Actual (total)'!$H$103</definedName>
    <definedName name="QB_ROW_264340" localSheetId="3" hidden="1">'General Ledger'!$E$602</definedName>
    <definedName name="QB_ROW_265040" localSheetId="3" hidden="1">'General Ledger'!$E$627</definedName>
    <definedName name="QB_ROW_265270" localSheetId="1" hidden="1">'Budget to Actual (total)'!$H$110</definedName>
    <definedName name="QB_ROW_265340" localSheetId="3" hidden="1">'General Ledger'!$E$628</definedName>
    <definedName name="QB_ROW_266010" localSheetId="3" hidden="1">'General Ledger'!$B$97</definedName>
    <definedName name="QB_ROW_266230" localSheetId="0" hidden="1">'Balance Sheet'!$D$19</definedName>
    <definedName name="QB_ROW_266310" localSheetId="3" hidden="1">'General Ledger'!$B$98</definedName>
    <definedName name="QB_ROW_267030" localSheetId="3" hidden="1">'General Ledger'!$D$447</definedName>
    <definedName name="QB_ROW_267260" localSheetId="2" hidden="1">'Budget to Actual (by month)'!$G$25</definedName>
    <definedName name="QB_ROW_267260" localSheetId="1" hidden="1">'Budget to Actual (total)'!$G$30</definedName>
    <definedName name="QB_ROW_267330" localSheetId="3" hidden="1">'General Ledger'!$D$448</definedName>
    <definedName name="QB_ROW_268010" localSheetId="3" hidden="1">'General Ledger'!$B$288</definedName>
    <definedName name="QB_ROW_268310" localSheetId="3" hidden="1">'General Ledger'!$B$289</definedName>
    <definedName name="QB_ROW_269040" localSheetId="3" hidden="1">'General Ledger'!$E$607</definedName>
    <definedName name="QB_ROW_269270" localSheetId="2" hidden="1">'Budget to Actual (by month)'!$H$70</definedName>
    <definedName name="QB_ROW_269270" localSheetId="1" hidden="1">'Budget to Actual (total)'!$H$106</definedName>
    <definedName name="QB_ROW_269340" localSheetId="3" hidden="1">'General Ledger'!$E$620</definedName>
    <definedName name="QB_ROW_270020" localSheetId="3" hidden="1">'General Ledger'!$C$64</definedName>
    <definedName name="QB_ROW_270240" localSheetId="0" hidden="1">'Balance Sheet'!$E$10</definedName>
    <definedName name="QB_ROW_270320" localSheetId="3" hidden="1">'General Ledger'!$C$69</definedName>
    <definedName name="QB_ROW_271020" localSheetId="3" hidden="1">'General Ledger'!$C$219</definedName>
    <definedName name="QB_ROW_271250" localSheetId="0" hidden="1">'Balance Sheet'!$F$47</definedName>
    <definedName name="QB_ROW_271320" localSheetId="3" hidden="1">'General Ledger'!$C$236</definedName>
    <definedName name="QB_ROW_301" localSheetId="0" hidden="1">'Balance Sheet'!$A$40</definedName>
    <definedName name="QB_ROW_3010" localSheetId="3" hidden="1">'General Ledger'!$B$402</definedName>
    <definedName name="QB_ROW_3021" localSheetId="0" hidden="1">'Balance Sheet'!$C$21</definedName>
    <definedName name="QB_ROW_3310" localSheetId="3" hidden="1">'General Ledger'!$B$403</definedName>
    <definedName name="QB_ROW_3321" localSheetId="0" hidden="1">'Balance Sheet'!$C$23</definedName>
    <definedName name="QB_ROW_4021" localSheetId="0" hidden="1">'Balance Sheet'!$C$24</definedName>
    <definedName name="QB_ROW_4321" localSheetId="0" hidden="1">'Balance Sheet'!$C$29</definedName>
    <definedName name="QB_ROW_50010" localSheetId="3" hidden="1">'General Ledger'!$B$733</definedName>
    <definedName name="QB_ROW_5011" localSheetId="0" hidden="1">'Balance Sheet'!$B$31</definedName>
    <definedName name="QB_ROW_50240" localSheetId="2" hidden="1">'Budget to Actual (by month)'!$E$95</definedName>
    <definedName name="QB_ROW_50240" localSheetId="1" hidden="1">'Budget to Actual (total)'!$E$139</definedName>
    <definedName name="QB_ROW_50310" localSheetId="3" hidden="1">'General Ledger'!$B$745</definedName>
    <definedName name="QB_ROW_51010" localSheetId="3" hidden="1">'General Ledger'!$B$390</definedName>
    <definedName name="QB_ROW_51310" localSheetId="3" hidden="1">'General Ledger'!$B$397</definedName>
    <definedName name="QB_ROW_53010" localSheetId="3" hidden="1">'General Ledger'!$B$5</definedName>
    <definedName name="QB_ROW_53020" localSheetId="3" hidden="1">'General Ledger'!$C$86</definedName>
    <definedName name="QB_ROW_53030" localSheetId="0" hidden="1">'Balance Sheet'!$D$8</definedName>
    <definedName name="QB_ROW_5311" localSheetId="0" hidden="1">'Balance Sheet'!$B$39</definedName>
    <definedName name="QB_ROW_53310" localSheetId="3" hidden="1">'General Ledger'!$B$88</definedName>
    <definedName name="QB_ROW_53320" localSheetId="3" hidden="1">'General Ledger'!$C$87</definedName>
    <definedName name="QB_ROW_53330" localSheetId="0" hidden="1">'Balance Sheet'!$D$14</definedName>
    <definedName name="QB_ROW_54020" localSheetId="3" hidden="1">'General Ledger'!$C$6</definedName>
    <definedName name="QB_ROW_54030" localSheetId="3" hidden="1">'General Ledger'!$D$11</definedName>
    <definedName name="QB_ROW_54320" localSheetId="3" hidden="1">'General Ledger'!$C$63</definedName>
    <definedName name="QB_ROW_54330" localSheetId="3" hidden="1">'General Ledger'!$D$62</definedName>
    <definedName name="QB_ROW_54340" localSheetId="0" hidden="1">'Balance Sheet'!$E$9</definedName>
    <definedName name="QB_ROW_55020" localSheetId="3" hidden="1">'General Ledger'!$C$78</definedName>
    <definedName name="QB_ROW_55320" localSheetId="3" hidden="1">'General Ledger'!$C$79</definedName>
    <definedName name="QB_ROW_56020" localSheetId="3" hidden="1">'General Ledger'!$C$74</definedName>
    <definedName name="QB_ROW_56320" localSheetId="3" hidden="1">'General Ledger'!$C$75</definedName>
    <definedName name="QB_ROW_57020" localSheetId="3" hidden="1">'General Ledger'!$C$92</definedName>
    <definedName name="QB_ROW_57240" localSheetId="0" hidden="1">'Balance Sheet'!$E$17</definedName>
    <definedName name="QB_ROW_57320" localSheetId="3" hidden="1">'General Ledger'!$C$93</definedName>
    <definedName name="QB_ROW_58010" localSheetId="3" hidden="1">'General Ledger'!$B$99</definedName>
    <definedName name="QB_ROW_58230" localSheetId="0" hidden="1">'Balance Sheet'!$D$22</definedName>
    <definedName name="QB_ROW_58310" localSheetId="3" hidden="1">'General Ledger'!$B$108</definedName>
    <definedName name="QB_ROW_59010" localSheetId="3" hidden="1">'General Ledger'!$B$113</definedName>
    <definedName name="QB_ROW_59020" localSheetId="3" hidden="1">'General Ledger'!$C$122</definedName>
    <definedName name="QB_ROW_59310" localSheetId="3" hidden="1">'General Ledger'!$B$124</definedName>
    <definedName name="QB_ROW_59320" localSheetId="3" hidden="1">'General Ledger'!$C$123</definedName>
    <definedName name="QB_ROW_60020" localSheetId="3" hidden="1">'General Ledger'!$C$116</definedName>
    <definedName name="QB_ROW_60030" localSheetId="3" hidden="1">'General Ledger'!$D$119</definedName>
    <definedName name="QB_ROW_60320" localSheetId="3" hidden="1">'General Ledger'!$C$121</definedName>
    <definedName name="QB_ROW_60330" localSheetId="3" hidden="1">'General Ledger'!$D$120</definedName>
    <definedName name="QB_ROW_61030" localSheetId="3" hidden="1">'General Ledger'!$D$117</definedName>
    <definedName name="QB_ROW_61330" localSheetId="3" hidden="1">'General Ledger'!$D$118</definedName>
    <definedName name="QB_ROW_62020" localSheetId="3" hidden="1">'General Ledger'!$C$114</definedName>
    <definedName name="QB_ROW_62320" localSheetId="3" hidden="1">'General Ledger'!$C$115</definedName>
    <definedName name="QB_ROW_63010" localSheetId="3" hidden="1">'General Ledger'!$B$125</definedName>
    <definedName name="QB_ROW_63310" localSheetId="3" hidden="1">'General Ledger'!$B$126</definedName>
    <definedName name="QB_ROW_64010" localSheetId="3" hidden="1">'General Ledger'!$B$133</definedName>
    <definedName name="QB_ROW_64020" localSheetId="3" hidden="1">'General Ledger'!$C$142</definedName>
    <definedName name="QB_ROW_64030" localSheetId="0" hidden="1">'Balance Sheet'!$D$25</definedName>
    <definedName name="QB_ROW_64310" localSheetId="3" hidden="1">'General Ledger'!$B$144</definedName>
    <definedName name="QB_ROW_64320" localSheetId="3" hidden="1">'General Ledger'!$C$143</definedName>
    <definedName name="QB_ROW_64330" localSheetId="0" hidden="1">'Balance Sheet'!$D$27</definedName>
    <definedName name="QB_ROW_65020" localSheetId="3" hidden="1">'General Ledger'!$C$138</definedName>
    <definedName name="QB_ROW_65320" localSheetId="3" hidden="1">'General Ledger'!$C$139</definedName>
    <definedName name="QB_ROW_66020" localSheetId="3" hidden="1">'General Ledger'!$C$140</definedName>
    <definedName name="QB_ROW_66240" localSheetId="0" hidden="1">'Balance Sheet'!$E$26</definedName>
    <definedName name="QB_ROW_66320" localSheetId="3" hidden="1">'General Ledger'!$C$141</definedName>
    <definedName name="QB_ROW_67020" localSheetId="3" hidden="1">'General Ledger'!$C$136</definedName>
    <definedName name="QB_ROW_67320" localSheetId="3" hidden="1">'General Ledger'!$C$137</definedName>
    <definedName name="QB_ROW_69010" localSheetId="3" hidden="1">'General Ledger'!$B$91</definedName>
    <definedName name="QB_ROW_69020" localSheetId="3" hidden="1">'General Ledger'!$C$94</definedName>
    <definedName name="QB_ROW_69030" localSheetId="0" hidden="1">'Balance Sheet'!$D$16</definedName>
    <definedName name="QB_ROW_69310" localSheetId="3" hidden="1">'General Ledger'!$B$96</definedName>
    <definedName name="QB_ROW_69320" localSheetId="3" hidden="1">'General Ledger'!$C$95</definedName>
    <definedName name="QB_ROW_69330" localSheetId="0" hidden="1">'Balance Sheet'!$D$18</definedName>
    <definedName name="QB_ROW_7001" localSheetId="0" hidden="1">'Balance Sheet'!$A$41</definedName>
    <definedName name="QB_ROW_70020" localSheetId="3" hidden="1">'General Ledger'!$C$84</definedName>
    <definedName name="QB_ROW_70320" localSheetId="3" hidden="1">'General Ledger'!$C$85</definedName>
    <definedName name="QB_ROW_71020" localSheetId="3" hidden="1">'General Ledger'!$C$80</definedName>
    <definedName name="QB_ROW_71240" localSheetId="0" hidden="1">'Balance Sheet'!$E$12</definedName>
    <definedName name="QB_ROW_71320" localSheetId="3" hidden="1">'General Ledger'!$C$81</definedName>
    <definedName name="QB_ROW_7301" localSheetId="0" hidden="1">'Balance Sheet'!$A$71</definedName>
    <definedName name="QB_ROW_73010" localSheetId="3" hidden="1">'General Ledger'!$B$180</definedName>
    <definedName name="QB_ROW_73020" localSheetId="0" hidden="1">'Balance Sheet'!$C$32</definedName>
    <definedName name="QB_ROW_73020" localSheetId="3" hidden="1">'General Ledger'!$C$195</definedName>
    <definedName name="QB_ROW_73310" localSheetId="3" hidden="1">'General Ledger'!$B$197</definedName>
    <definedName name="QB_ROW_73320" localSheetId="0" hidden="1">'Balance Sheet'!$C$37</definedName>
    <definedName name="QB_ROW_73320" localSheetId="3" hidden="1">'General Ledger'!$C$196</definedName>
    <definedName name="QB_ROW_74010" localSheetId="3" hidden="1">'General Ledger'!$B$131</definedName>
    <definedName name="QB_ROW_74310" localSheetId="3" hidden="1">'General Ledger'!$B$132</definedName>
    <definedName name="QB_ROW_75010" localSheetId="3" hidden="1">'General Ledger'!$B$491</definedName>
    <definedName name="QB_ROW_75240" localSheetId="1" hidden="1">'Budget to Actual (total)'!$E$55</definedName>
    <definedName name="QB_ROW_75310" localSheetId="3" hidden="1">'General Ledger'!$B$492</definedName>
    <definedName name="QB_ROW_77010" localSheetId="3" hidden="1">'General Ledger'!$B$109</definedName>
    <definedName name="QB_ROW_77310" localSheetId="3" hidden="1">'General Ledger'!$B$110</definedName>
    <definedName name="QB_ROW_79010" localSheetId="3" hidden="1">'General Ledger'!$B$111</definedName>
    <definedName name="QB_ROW_79310" localSheetId="3" hidden="1">'General Ledger'!$B$112</definedName>
    <definedName name="QB_ROW_80020" localSheetId="3" hidden="1">'General Ledger'!$C$134</definedName>
    <definedName name="QB_ROW_8011" localSheetId="0" hidden="1">'Balance Sheet'!$B$42</definedName>
    <definedName name="QB_ROW_80320" localSheetId="3" hidden="1">'General Ledger'!$C$135</definedName>
    <definedName name="QB_ROW_81010" localSheetId="3" hidden="1">'General Ledger'!$B$129</definedName>
    <definedName name="QB_ROW_81310" localSheetId="3" hidden="1">'General Ledger'!$B$130</definedName>
    <definedName name="QB_ROW_83010" localSheetId="3" hidden="1">'General Ledger'!$B$156</definedName>
    <definedName name="QB_ROW_8311" localSheetId="0" hidden="1">'Balance Sheet'!$B$66</definedName>
    <definedName name="QB_ROW_83310" localSheetId="3" hidden="1">'General Ledger'!$B$157</definedName>
    <definedName name="QB_ROW_84020" localSheetId="3" hidden="1">'General Ledger'!$C$187</definedName>
    <definedName name="QB_ROW_84230" localSheetId="0" hidden="1">'Balance Sheet'!$D$35</definedName>
    <definedName name="QB_ROW_84320" localSheetId="3" hidden="1">'General Ledger'!$C$188</definedName>
    <definedName name="QB_ROW_85020" localSheetId="3" hidden="1">'General Ledger'!$C$181</definedName>
    <definedName name="QB_ROW_85320" localSheetId="3" hidden="1">'General Ledger'!$C$182</definedName>
    <definedName name="QB_ROW_86010" localSheetId="3" hidden="1">'General Ledger'!$B$178</definedName>
    <definedName name="QB_ROW_86310" localSheetId="3" hidden="1">'General Ledger'!$B$179</definedName>
    <definedName name="QB_ROW_86321" localSheetId="2" hidden="1">'Budget to Actual (by month)'!$C$40</definedName>
    <definedName name="QB_ROW_86321" localSheetId="1" hidden="1">'Budget to Actual (total)'!$C$57</definedName>
    <definedName name="QB_ROW_87020" localSheetId="3" hidden="1">'General Ledger'!$C$189</definedName>
    <definedName name="QB_ROW_87031" localSheetId="1" hidden="1">'Budget to Actual (total)'!$D$54</definedName>
    <definedName name="QB_ROW_87320" localSheetId="3" hidden="1">'General Ledger'!$C$190</definedName>
    <definedName name="QB_ROW_87331" localSheetId="1" hidden="1">'Budget to Actual (total)'!$D$56</definedName>
    <definedName name="QB_ROW_88020" localSheetId="3" hidden="1">'General Ledger'!$C$191</definedName>
    <definedName name="QB_ROW_88230" localSheetId="0" hidden="1">'Balance Sheet'!$D$36</definedName>
    <definedName name="QB_ROW_88320" localSheetId="3" hidden="1">'General Ledger'!$C$192</definedName>
    <definedName name="QB_ROW_89020" localSheetId="3" hidden="1">'General Ledger'!$C$193</definedName>
    <definedName name="QB_ROW_89320" localSheetId="3" hidden="1">'General Ledger'!$C$194</definedName>
    <definedName name="QB_ROW_90010" localSheetId="3" hidden="1">'General Ledger'!$B$170</definedName>
    <definedName name="QB_ROW_9021" localSheetId="0" hidden="1">'Balance Sheet'!$C$43</definedName>
    <definedName name="QB_ROW_90310" localSheetId="3" hidden="1">'General Ledger'!$B$171</definedName>
    <definedName name="QB_ROW_91010" localSheetId="3" hidden="1">'General Ledger'!$B$168</definedName>
    <definedName name="QB_ROW_91310" localSheetId="3" hidden="1">'General Ledger'!$B$169</definedName>
    <definedName name="QB_ROW_92010" localSheetId="3" hidden="1">'General Ledger'!$B$172</definedName>
    <definedName name="QB_ROW_92310" localSheetId="3" hidden="1">'General Ledger'!$B$173</definedName>
    <definedName name="QB_ROW_93010" localSheetId="3" hidden="1">'General Ledger'!$B$174</definedName>
    <definedName name="QB_ROW_9321" localSheetId="0" hidden="1">'Balance Sheet'!$C$65</definedName>
    <definedName name="QB_ROW_93310" localSheetId="3" hidden="1">'General Ledger'!$B$175</definedName>
    <definedName name="QB_ROW_94010" localSheetId="3" hidden="1">'General Ledger'!$B$206</definedName>
    <definedName name="QB_ROW_94310" localSheetId="3" hidden="1">'General Ledger'!$B$207</definedName>
    <definedName name="QB_ROW_96010" localSheetId="3" hidden="1">'General Ledger'!$B$200</definedName>
    <definedName name="QB_ROW_96310" localSheetId="3" hidden="1">'General Ledger'!$B$201</definedName>
    <definedName name="QB_ROW_97010" localSheetId="3" hidden="1">'General Ledger'!$B$210</definedName>
    <definedName name="QB_ROW_97310" localSheetId="3" hidden="1">'General Ledger'!$B$211</definedName>
    <definedName name="QB_ROW_98010" localSheetId="3" hidden="1">'General Ledger'!$B$208</definedName>
    <definedName name="QB_ROW_98310" localSheetId="3" hidden="1">'General Ledger'!$B$209</definedName>
    <definedName name="QB_ROW_99010" localSheetId="3" hidden="1">'General Ledger'!$B$204</definedName>
    <definedName name="QB_ROW_99310" localSheetId="3" hidden="1">'General Ledger'!$B$205</definedName>
    <definedName name="QB_SUBTITLE_3" localSheetId="0" hidden="1">'Balance Sheet'!$A$3</definedName>
    <definedName name="QB_SUBTITLE_3" localSheetId="2" hidden="1">'Budget to Actual (by month)'!$A$3</definedName>
    <definedName name="QB_SUBTITLE_3" localSheetId="1" hidden="1">'Budget to Actual (total)'!$A$3</definedName>
    <definedName name="QB_SUBTITLE_3" localSheetId="3" hidden="1">'General Ledger'!$A$3</definedName>
    <definedName name="QB_TIME_5" localSheetId="0" hidden="1">'Balance Sheet'!$H$1</definedName>
    <definedName name="QB_TIME_5" localSheetId="2" hidden="1">'Budget to Actual (by month)'!$T$1</definedName>
    <definedName name="QB_TIME_5" localSheetId="1" hidden="1">'Budget to Actual (total)'!$O$1</definedName>
    <definedName name="QB_TIME_5" localSheetId="3" hidden="1">'General Ledger'!$V$1</definedName>
    <definedName name="QB_TITLE_2" localSheetId="0" hidden="1">'Balance Sheet'!$A$2</definedName>
    <definedName name="QB_TITLE_2" localSheetId="2" hidden="1">'Budget to Actual (by month)'!$A$2</definedName>
    <definedName name="QB_TITLE_2" localSheetId="1" hidden="1">'Budget to Actual (total)'!$A$2</definedName>
    <definedName name="QB_TITLE_2" localSheetId="3" hidden="1">'General Ledger'!$A$2</definedName>
    <definedName name="QBCANSUPPORTUPDATE" localSheetId="0">TRUE</definedName>
    <definedName name="QBCANSUPPORTUPDATE" localSheetId="2">TRUE</definedName>
    <definedName name="QBCANSUPPORTUPDATE" localSheetId="1">TRUE</definedName>
    <definedName name="QBCANSUPPORTUPDATE" localSheetId="3">TRUE</definedName>
    <definedName name="QBCOMPANYFILENAME" localSheetId="0">"C:\Users\Public\Documents\Intuit\QuickBooks\Company Files\salt lake arts foundation.qbw"</definedName>
    <definedName name="QBCOMPANYFILENAME" localSheetId="2">"C:\Users\Public\Documents\Intuit\QuickBooks\Company Files\salt lake arts foundation.qbw"</definedName>
    <definedName name="QBCOMPANYFILENAME" localSheetId="1">"C:\Users\Public\Documents\Intuit\QuickBooks\Company Files\salt lake arts foundation.qbw"</definedName>
    <definedName name="QBCOMPANYFILENAME" localSheetId="3">"C:\Users\Public\Documents\Intuit\QuickBooks\Company Files\salt lake arts foundation.qbw"</definedName>
    <definedName name="QBENDDATE" localSheetId="0">20240930</definedName>
    <definedName name="QBENDDATE" localSheetId="2">20240930</definedName>
    <definedName name="QBENDDATE" localSheetId="1">20241010</definedName>
    <definedName name="QBENDDATE" localSheetId="3">20240930</definedName>
    <definedName name="QBHEADERSONSCREEN" localSheetId="0">TRUE</definedName>
    <definedName name="QBHEADERSONSCREEN" localSheetId="2">TRUE</definedName>
    <definedName name="QBHEADERSONSCREEN" localSheetId="1">TRUE</definedName>
    <definedName name="QBHEADERSONSCREEN" localSheetId="3">TRUE</definedName>
    <definedName name="QBMETADATASIZE" localSheetId="0">5924</definedName>
    <definedName name="QBMETADATASIZE" localSheetId="2">5924</definedName>
    <definedName name="QBMETADATASIZE" localSheetId="1">5924</definedName>
    <definedName name="QBMETADATASIZE" localSheetId="3">7922</definedName>
    <definedName name="QBPRESERVECOLOR" localSheetId="0">TRUE</definedName>
    <definedName name="QBPRESERVECOLOR" localSheetId="2">TRUE</definedName>
    <definedName name="QBPRESERVECOLOR" localSheetId="1">TRUE</definedName>
    <definedName name="QBPRESERVECOLOR" localSheetId="3">TRUE</definedName>
    <definedName name="QBPRESERVEFONT" localSheetId="0">TRUE</definedName>
    <definedName name="QBPRESERVEFONT" localSheetId="2">TRUE</definedName>
    <definedName name="QBPRESERVEFONT" localSheetId="1">TRUE</definedName>
    <definedName name="QBPRESERVEFONT" localSheetId="3">TRUE</definedName>
    <definedName name="QBPRESERVEROWHEIGHT" localSheetId="0">TRUE</definedName>
    <definedName name="QBPRESERVEROWHEIGHT" localSheetId="2">TRUE</definedName>
    <definedName name="QBPRESERVEROWHEIGHT" localSheetId="1">TRUE</definedName>
    <definedName name="QBPRESERVEROWHEIGHT" localSheetId="3">TRUE</definedName>
    <definedName name="QBPRESERVESPACE" localSheetId="0">TRUE</definedName>
    <definedName name="QBPRESERVESPACE" localSheetId="2">TRUE</definedName>
    <definedName name="QBPRESERVESPACE" localSheetId="1">TRUE</definedName>
    <definedName name="QBPRESERVESPACE" localSheetId="3">TRUE</definedName>
    <definedName name="QBREPORTCOLAXIS" localSheetId="0">0</definedName>
    <definedName name="QBREPORTCOLAXIS" localSheetId="2">6</definedName>
    <definedName name="QBREPORTCOLAXIS" localSheetId="1">0</definedName>
    <definedName name="QBREPORTCOLAXIS" localSheetId="3">0</definedName>
    <definedName name="QBREPORTCOMPANYID" localSheetId="0">"34c9e4e7304940b38537b8547cb92599"</definedName>
    <definedName name="QBREPORTCOMPANYID" localSheetId="2">"34c9e4e7304940b38537b8547cb92599"</definedName>
    <definedName name="QBREPORTCOMPANYID" localSheetId="1">"34c9e4e7304940b38537b8547cb92599"</definedName>
    <definedName name="QBREPORTCOMPANYID" localSheetId="3">"34c9e4e7304940b38537b8547cb92599"</definedName>
    <definedName name="QBREPORTCOMPARECOL_ANNUALBUDGET" localSheetId="0">FALSE</definedName>
    <definedName name="QBREPORTCOMPARECOL_ANNUALBUDGET" localSheetId="2">FALSE</definedName>
    <definedName name="QBREPORTCOMPARECOL_ANNUALBUDGET" localSheetId="1">FALSE</definedName>
    <definedName name="QBREPORTCOMPARECOL_ANNUALBUDGET" localSheetId="3">FALSE</definedName>
    <definedName name="QBREPORTCOMPARECOL_AVGCOGS" localSheetId="0">FALSE</definedName>
    <definedName name="QBREPORTCOMPARECOL_AVGCOGS" localSheetId="2">FALSE</definedName>
    <definedName name="QBREPORTCOMPARECOL_AVGCOGS" localSheetId="1">FALSE</definedName>
    <definedName name="QBREPORTCOMPARECOL_AVGCOGS" localSheetId="3">FALSE</definedName>
    <definedName name="QBREPORTCOMPARECOL_AVGPRICE" localSheetId="0">FALSE</definedName>
    <definedName name="QBREPORTCOMPARECOL_AVGPRICE" localSheetId="2">FALSE</definedName>
    <definedName name="QBREPORTCOMPARECOL_AVGPRICE" localSheetId="1">FALSE</definedName>
    <definedName name="QBREPORTCOMPARECOL_AVGPRICE" localSheetId="3">FALSE</definedName>
    <definedName name="QBREPORTCOMPARECOL_BUDDIFF" localSheetId="0">FALSE</definedName>
    <definedName name="QBREPORTCOMPARECOL_BUDDIFF" localSheetId="2">FALSE</definedName>
    <definedName name="QBREPORTCOMPARECOL_BUDDIFF" localSheetId="1">TRUE</definedName>
    <definedName name="QBREPORTCOMPARECOL_BUDDIFF" localSheetId="3">FALSE</definedName>
    <definedName name="QBREPORTCOMPARECOL_BUDGET" localSheetId="0">FALSE</definedName>
    <definedName name="QBREPORTCOMPARECOL_BUDGET" localSheetId="2">TRUE</definedName>
    <definedName name="QBREPORTCOMPARECOL_BUDGET" localSheetId="1">TRUE</definedName>
    <definedName name="QBREPORTCOMPARECOL_BUDGET" localSheetId="3">FALSE</definedName>
    <definedName name="QBREPORTCOMPARECOL_BUDPCT" localSheetId="0">FALSE</definedName>
    <definedName name="QBREPORTCOMPARECOL_BUDPCT" localSheetId="2">FALSE</definedName>
    <definedName name="QBREPORTCOMPARECOL_BUDPCT" localSheetId="1">TRUE</definedName>
    <definedName name="QBREPORTCOMPARECOL_BUDPCT" localSheetId="3">FALSE</definedName>
    <definedName name="QBREPORTCOMPARECOL_COGS" localSheetId="0">FALSE</definedName>
    <definedName name="QBREPORTCOMPARECOL_COGS" localSheetId="2">FALSE</definedName>
    <definedName name="QBREPORTCOMPARECOL_COGS" localSheetId="1">FALSE</definedName>
    <definedName name="QBREPORTCOMPARECOL_COGS" localSheetId="3">FALSE</definedName>
    <definedName name="QBREPORTCOMPARECOL_EXCLUDEAMOUNT" localSheetId="0">FALSE</definedName>
    <definedName name="QBREPORTCOMPARECOL_EXCLUDEAMOUNT" localSheetId="2">FALSE</definedName>
    <definedName name="QBREPORTCOMPARECOL_EXCLUDEAMOUNT" localSheetId="1">FALSE</definedName>
    <definedName name="QBREPORTCOMPARECOL_EXCLUDEAMOUNT" localSheetId="3">FALSE</definedName>
    <definedName name="QBREPORTCOMPARECOL_EXCLUDECURPERIOD" localSheetId="0">FALSE</definedName>
    <definedName name="QBREPORTCOMPARECOL_EXCLUDECURPERIOD" localSheetId="2">FALSE</definedName>
    <definedName name="QBREPORTCOMPARECOL_EXCLUDECURPERIOD" localSheetId="1">FALSE</definedName>
    <definedName name="QBREPORTCOMPARECOL_EXCLUDECURPERIOD" localSheetId="3">FALSE</definedName>
    <definedName name="QBREPORTCOMPARECOL_FORECAST" localSheetId="0">FALSE</definedName>
    <definedName name="QBREPORTCOMPARECOL_FORECAST" localSheetId="2">FALSE</definedName>
    <definedName name="QBREPORTCOMPARECOL_FORECAST" localSheetId="1">FALSE</definedName>
    <definedName name="QBREPORTCOMPARECOL_FORECAST" localSheetId="3">FALSE</definedName>
    <definedName name="QBREPORTCOMPARECOL_GROSSMARGIN" localSheetId="0">FALSE</definedName>
    <definedName name="QBREPORTCOMPARECOL_GROSSMARGIN" localSheetId="2">FALSE</definedName>
    <definedName name="QBREPORTCOMPARECOL_GROSSMARGIN" localSheetId="1">FALSE</definedName>
    <definedName name="QBREPORTCOMPARECOL_GROSSMARGIN" localSheetId="3">FALSE</definedName>
    <definedName name="QBREPORTCOMPARECOL_GROSSMARGINPCT" localSheetId="0">FALSE</definedName>
    <definedName name="QBREPORTCOMPARECOL_GROSSMARGINPCT" localSheetId="2">FALSE</definedName>
    <definedName name="QBREPORTCOMPARECOL_GROSSMARGINPCT" localSheetId="1">FALSE</definedName>
    <definedName name="QBREPORTCOMPARECOL_GROSSMARGINPCT" localSheetId="3">FALSE</definedName>
    <definedName name="QBREPORTCOMPARECOL_HOURS" localSheetId="0">FALSE</definedName>
    <definedName name="QBREPORTCOMPARECOL_HOURS" localSheetId="2">FALSE</definedName>
    <definedName name="QBREPORTCOMPARECOL_HOURS" localSheetId="1">FALSE</definedName>
    <definedName name="QBREPORTCOMPARECOL_HOURS" localSheetId="3">FALSE</definedName>
    <definedName name="QBREPORTCOMPARECOL_PCTCOL" localSheetId="0">FALSE</definedName>
    <definedName name="QBREPORTCOMPARECOL_PCTCOL" localSheetId="2">FALSE</definedName>
    <definedName name="QBREPORTCOMPARECOL_PCTCOL" localSheetId="1">FALSE</definedName>
    <definedName name="QBREPORTCOMPARECOL_PCTCOL" localSheetId="3">FALSE</definedName>
    <definedName name="QBREPORTCOMPARECOL_PCTEXPENSE" localSheetId="0">FALSE</definedName>
    <definedName name="QBREPORTCOMPARECOL_PCTEXPENSE" localSheetId="2">FALSE</definedName>
    <definedName name="QBREPORTCOMPARECOL_PCTEXPENSE" localSheetId="1">FALSE</definedName>
    <definedName name="QBREPORTCOMPARECOL_PCTEXPENSE" localSheetId="3">FALSE</definedName>
    <definedName name="QBREPORTCOMPARECOL_PCTINCOME" localSheetId="0">FALSE</definedName>
    <definedName name="QBREPORTCOMPARECOL_PCTINCOME" localSheetId="2">FALSE</definedName>
    <definedName name="QBREPORTCOMPARECOL_PCTINCOME" localSheetId="1">FALSE</definedName>
    <definedName name="QBREPORTCOMPARECOL_PCTINCOME" localSheetId="3">FALSE</definedName>
    <definedName name="QBREPORTCOMPARECOL_PCTOFSALES" localSheetId="0">FALSE</definedName>
    <definedName name="QBREPORTCOMPARECOL_PCTOFSALES" localSheetId="2">FALSE</definedName>
    <definedName name="QBREPORTCOMPARECOL_PCTOFSALES" localSheetId="1">FALSE</definedName>
    <definedName name="QBREPORTCOMPARECOL_PCTOFSALES" localSheetId="3">FALSE</definedName>
    <definedName name="QBREPORTCOMPARECOL_PCTROW" localSheetId="0">FALSE</definedName>
    <definedName name="QBREPORTCOMPARECOL_PCTROW" localSheetId="2">FALSE</definedName>
    <definedName name="QBREPORTCOMPARECOL_PCTROW" localSheetId="1">FALSE</definedName>
    <definedName name="QBREPORTCOMPARECOL_PCTROW" localSheetId="3">FALSE</definedName>
    <definedName name="QBREPORTCOMPARECOL_PPDIFF" localSheetId="0">FALSE</definedName>
    <definedName name="QBREPORTCOMPARECOL_PPDIFF" localSheetId="2">FALSE</definedName>
    <definedName name="QBREPORTCOMPARECOL_PPDIFF" localSheetId="1">FALSE</definedName>
    <definedName name="QBREPORTCOMPARECOL_PPDIFF" localSheetId="3">FALSE</definedName>
    <definedName name="QBREPORTCOMPARECOL_PPPCT" localSheetId="0">FALSE</definedName>
    <definedName name="QBREPORTCOMPARECOL_PPPCT" localSheetId="2">FALSE</definedName>
    <definedName name="QBREPORTCOMPARECOL_PPPCT" localSheetId="1">FALSE</definedName>
    <definedName name="QBREPORTCOMPARECOL_PPPCT" localSheetId="3">FALSE</definedName>
    <definedName name="QBREPORTCOMPARECOL_PREVPERIOD" localSheetId="0">FALSE</definedName>
    <definedName name="QBREPORTCOMPARECOL_PREVPERIOD" localSheetId="2">FALSE</definedName>
    <definedName name="QBREPORTCOMPARECOL_PREVPERIOD" localSheetId="1">FALSE</definedName>
    <definedName name="QBREPORTCOMPARECOL_PREVPERIOD" localSheetId="3">FALSE</definedName>
    <definedName name="QBREPORTCOMPARECOL_PREVYEAR" localSheetId="0">FALSE</definedName>
    <definedName name="QBREPORTCOMPARECOL_PREVYEAR" localSheetId="2">FALSE</definedName>
    <definedName name="QBREPORTCOMPARECOL_PREVYEAR" localSheetId="1">FALSE</definedName>
    <definedName name="QBREPORTCOMPARECOL_PREVYEAR" localSheetId="3">FALSE</definedName>
    <definedName name="QBREPORTCOMPARECOL_PYDIFF" localSheetId="0">FALSE</definedName>
    <definedName name="QBREPORTCOMPARECOL_PYDIFF" localSheetId="2">FALSE</definedName>
    <definedName name="QBREPORTCOMPARECOL_PYDIFF" localSheetId="1">FALSE</definedName>
    <definedName name="QBREPORTCOMPARECOL_PYDIFF" localSheetId="3">FALSE</definedName>
    <definedName name="QBREPORTCOMPARECOL_PYPCT" localSheetId="0">FALSE</definedName>
    <definedName name="QBREPORTCOMPARECOL_PYPCT" localSheetId="2">FALSE</definedName>
    <definedName name="QBREPORTCOMPARECOL_PYPCT" localSheetId="1">FALSE</definedName>
    <definedName name="QBREPORTCOMPARECOL_PYPCT" localSheetId="3">FALSE</definedName>
    <definedName name="QBREPORTCOMPARECOL_QTY" localSheetId="0">FALSE</definedName>
    <definedName name="QBREPORTCOMPARECOL_QTY" localSheetId="2">FALSE</definedName>
    <definedName name="QBREPORTCOMPARECOL_QTY" localSheetId="1">FALSE</definedName>
    <definedName name="QBREPORTCOMPARECOL_QTY" localSheetId="3">FALSE</definedName>
    <definedName name="QBREPORTCOMPARECOL_RATE" localSheetId="0">FALSE</definedName>
    <definedName name="QBREPORTCOMPARECOL_RATE" localSheetId="2">FALSE</definedName>
    <definedName name="QBREPORTCOMPARECOL_RATE" localSheetId="1">FALSE</definedName>
    <definedName name="QBREPORTCOMPARECOL_RATE" localSheetId="3">FALSE</definedName>
    <definedName name="QBREPORTCOMPARECOL_TRIPBILLEDMILES" localSheetId="0">FALSE</definedName>
    <definedName name="QBREPORTCOMPARECOL_TRIPBILLEDMILES" localSheetId="2">FALSE</definedName>
    <definedName name="QBREPORTCOMPARECOL_TRIPBILLEDMILES" localSheetId="1">FALSE</definedName>
    <definedName name="QBREPORTCOMPARECOL_TRIPBILLEDMILES" localSheetId="3">FALSE</definedName>
    <definedName name="QBREPORTCOMPARECOL_TRIPBILLINGAMOUNT" localSheetId="0">FALSE</definedName>
    <definedName name="QBREPORTCOMPARECOL_TRIPBILLINGAMOUNT" localSheetId="2">FALSE</definedName>
    <definedName name="QBREPORTCOMPARECOL_TRIPBILLINGAMOUNT" localSheetId="1">FALSE</definedName>
    <definedName name="QBREPORTCOMPARECOL_TRIPBILLINGAMOUNT" localSheetId="3">FALSE</definedName>
    <definedName name="QBREPORTCOMPARECOL_TRIPMILES" localSheetId="0">FALSE</definedName>
    <definedName name="QBREPORTCOMPARECOL_TRIPMILES" localSheetId="2">FALSE</definedName>
    <definedName name="QBREPORTCOMPARECOL_TRIPMILES" localSheetId="1">FALSE</definedName>
    <definedName name="QBREPORTCOMPARECOL_TRIPMILES" localSheetId="3">FALSE</definedName>
    <definedName name="QBREPORTCOMPARECOL_TRIPNOTBILLABLEMILES" localSheetId="0">FALSE</definedName>
    <definedName name="QBREPORTCOMPARECOL_TRIPNOTBILLABLEMILES" localSheetId="2">FALSE</definedName>
    <definedName name="QBREPORTCOMPARECOL_TRIPNOTBILLABLEMILES" localSheetId="1">FALSE</definedName>
    <definedName name="QBREPORTCOMPARECOL_TRIPNOTBILLABLEMILES" localSheetId="3">FALSE</definedName>
    <definedName name="QBREPORTCOMPARECOL_TRIPTAXDEDUCTIBLEAMOUNT" localSheetId="0">FALSE</definedName>
    <definedName name="QBREPORTCOMPARECOL_TRIPTAXDEDUCTIBLEAMOUNT" localSheetId="2">FALSE</definedName>
    <definedName name="QBREPORTCOMPARECOL_TRIPTAXDEDUCTIBLEAMOUNT" localSheetId="1">FALSE</definedName>
    <definedName name="QBREPORTCOMPARECOL_TRIPTAXDEDUCTIBLEAMOUNT" localSheetId="3">FALSE</definedName>
    <definedName name="QBREPORTCOMPARECOL_TRIPUNBILLEDMILES" localSheetId="0">FALSE</definedName>
    <definedName name="QBREPORTCOMPARECOL_TRIPUNBILLEDMILES" localSheetId="2">FALSE</definedName>
    <definedName name="QBREPORTCOMPARECOL_TRIPUNBILLEDMILES" localSheetId="1">FALSE</definedName>
    <definedName name="QBREPORTCOMPARECOL_TRIPUNBILLEDMILES" localSheetId="3">FALSE</definedName>
    <definedName name="QBREPORTCOMPARECOL_YTD" localSheetId="0">FALSE</definedName>
    <definedName name="QBREPORTCOMPARECOL_YTD" localSheetId="2">FALSE</definedName>
    <definedName name="QBREPORTCOMPARECOL_YTD" localSheetId="1">FALSE</definedName>
    <definedName name="QBREPORTCOMPARECOL_YTD" localSheetId="3">FALSE</definedName>
    <definedName name="QBREPORTCOMPARECOL_YTDBUDGET" localSheetId="0">FALSE</definedName>
    <definedName name="QBREPORTCOMPARECOL_YTDBUDGET" localSheetId="2">FALSE</definedName>
    <definedName name="QBREPORTCOMPARECOL_YTDBUDGET" localSheetId="1">FALSE</definedName>
    <definedName name="QBREPORTCOMPARECOL_YTDBUDGET" localSheetId="3">FALSE</definedName>
    <definedName name="QBREPORTCOMPARECOL_YTDPCT" localSheetId="0">FALSE</definedName>
    <definedName name="QBREPORTCOMPARECOL_YTDPCT" localSheetId="2">FALSE</definedName>
    <definedName name="QBREPORTCOMPARECOL_YTDPCT" localSheetId="1">FALSE</definedName>
    <definedName name="QBREPORTCOMPARECOL_YTDPCT" localSheetId="3">FALSE</definedName>
    <definedName name="QBREPORTROWAXIS" localSheetId="0">9</definedName>
    <definedName name="QBREPORTROWAXIS" localSheetId="2">11</definedName>
    <definedName name="QBREPORTROWAXIS" localSheetId="1">11</definedName>
    <definedName name="QBREPORTROWAXIS" localSheetId="3">12</definedName>
    <definedName name="QBREPORTSUBCOLAXIS" localSheetId="0">0</definedName>
    <definedName name="QBREPORTSUBCOLAXIS" localSheetId="2">24</definedName>
    <definedName name="QBREPORTSUBCOLAXIS" localSheetId="1">24</definedName>
    <definedName name="QBREPORTSUBCOLAXIS" localSheetId="3">0</definedName>
    <definedName name="QBREPORTTYPE" localSheetId="0">5</definedName>
    <definedName name="QBREPORTTYPE" localSheetId="2">288</definedName>
    <definedName name="QBREPORTTYPE" localSheetId="1">288</definedName>
    <definedName name="QBREPORTTYPE" localSheetId="3">42</definedName>
    <definedName name="QBROWHEADERS" localSheetId="0">7</definedName>
    <definedName name="QBROWHEADERS" localSheetId="2">8</definedName>
    <definedName name="QBROWHEADERS" localSheetId="1">8</definedName>
    <definedName name="QBROWHEADERS" localSheetId="3">5</definedName>
    <definedName name="QBSTARTDATE" localSheetId="0">20240930</definedName>
    <definedName name="QBSTARTDATE" localSheetId="2">20240701</definedName>
    <definedName name="QBSTARTDATE" localSheetId="1">20240701</definedName>
    <definedName name="QBSTARTDATE" localSheetId="3">20240901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752" i="4" l="1"/>
  <c r="T752" i="4"/>
  <c r="V751" i="4"/>
  <c r="V749" i="4"/>
  <c r="V747" i="4"/>
  <c r="V745" i="4"/>
  <c r="T745" i="4"/>
  <c r="V744" i="4"/>
  <c r="V743" i="4"/>
  <c r="V742" i="4"/>
  <c r="V741" i="4"/>
  <c r="V740" i="4"/>
  <c r="V739" i="4"/>
  <c r="V738" i="4"/>
  <c r="V737" i="4"/>
  <c r="V736" i="4"/>
  <c r="V735" i="4"/>
  <c r="V734" i="4"/>
  <c r="V732" i="4"/>
  <c r="T732" i="4"/>
  <c r="V731" i="4"/>
  <c r="V729" i="4"/>
  <c r="T729" i="4"/>
  <c r="V728" i="4"/>
  <c r="V726" i="4"/>
  <c r="V724" i="4"/>
  <c r="T724" i="4"/>
  <c r="V723" i="4"/>
  <c r="V721" i="4"/>
  <c r="V719" i="4"/>
  <c r="T719" i="4"/>
  <c r="V718" i="4"/>
  <c r="V717" i="4"/>
  <c r="V716" i="4"/>
  <c r="V715" i="4"/>
  <c r="V714" i="4"/>
  <c r="V713" i="4"/>
  <c r="V712" i="4"/>
  <c r="V711" i="4"/>
  <c r="V710" i="4"/>
  <c r="V709" i="4"/>
  <c r="V708" i="4"/>
  <c r="V706" i="4"/>
  <c r="V704" i="4"/>
  <c r="T704" i="4"/>
  <c r="V703" i="4"/>
  <c r="V702" i="4"/>
  <c r="V701" i="4"/>
  <c r="V699" i="4"/>
  <c r="V697" i="4"/>
  <c r="V695" i="4"/>
  <c r="T695" i="4"/>
  <c r="V694" i="4"/>
  <c r="V692" i="4"/>
  <c r="V690" i="4"/>
  <c r="T690" i="4"/>
  <c r="V689" i="4"/>
  <c r="V688" i="4"/>
  <c r="V687" i="4"/>
  <c r="V686" i="4"/>
  <c r="V685" i="4"/>
  <c r="V684" i="4"/>
  <c r="V683" i="4"/>
  <c r="V682" i="4"/>
  <c r="V681" i="4"/>
  <c r="V680" i="4"/>
  <c r="V679" i="4"/>
  <c r="V678" i="4"/>
  <c r="V677" i="4"/>
  <c r="V676" i="4"/>
  <c r="V675" i="4"/>
  <c r="V674" i="4"/>
  <c r="V673" i="4"/>
  <c r="V672" i="4"/>
  <c r="V671" i="4"/>
  <c r="V670" i="4"/>
  <c r="V669" i="4"/>
  <c r="V668" i="4"/>
  <c r="V666" i="4"/>
  <c r="T666" i="4"/>
  <c r="V665" i="4"/>
  <c r="V664" i="4"/>
  <c r="V663" i="4"/>
  <c r="V662" i="4"/>
  <c r="V661" i="4"/>
  <c r="V660" i="4"/>
  <c r="V659" i="4"/>
  <c r="V658" i="4"/>
  <c r="V657" i="4"/>
  <c r="V656" i="4"/>
  <c r="V655" i="4"/>
  <c r="V652" i="4"/>
  <c r="T652" i="4"/>
  <c r="V651" i="4"/>
  <c r="V650" i="4"/>
  <c r="V648" i="4"/>
  <c r="V646" i="4"/>
  <c r="V644" i="4"/>
  <c r="T644" i="4"/>
  <c r="V643" i="4"/>
  <c r="V641" i="4"/>
  <c r="V639" i="4"/>
  <c r="V637" i="4"/>
  <c r="T637" i="4"/>
  <c r="V636" i="4"/>
  <c r="V635" i="4"/>
  <c r="V633" i="4"/>
  <c r="V631" i="4"/>
  <c r="T631" i="4"/>
  <c r="V630" i="4"/>
  <c r="V628" i="4"/>
  <c r="V626" i="4"/>
  <c r="V624" i="4"/>
  <c r="V622" i="4"/>
  <c r="V620" i="4"/>
  <c r="T620" i="4"/>
  <c r="V619" i="4"/>
  <c r="V618" i="4"/>
  <c r="V617" i="4"/>
  <c r="V616" i="4"/>
  <c r="V615" i="4"/>
  <c r="V614" i="4"/>
  <c r="V613" i="4"/>
  <c r="V612" i="4"/>
  <c r="V611" i="4"/>
  <c r="V610" i="4"/>
  <c r="V609" i="4"/>
  <c r="V608" i="4"/>
  <c r="V606" i="4"/>
  <c r="V604" i="4"/>
  <c r="V602" i="4"/>
  <c r="V599" i="4"/>
  <c r="T599" i="4"/>
  <c r="V598" i="4"/>
  <c r="V597" i="4"/>
  <c r="V596" i="4"/>
  <c r="V595" i="4"/>
  <c r="V594" i="4"/>
  <c r="V592" i="4"/>
  <c r="V590" i="4"/>
  <c r="V588" i="4"/>
  <c r="V587" i="4"/>
  <c r="V585" i="4"/>
  <c r="V583" i="4"/>
  <c r="V580" i="4"/>
  <c r="V578" i="4"/>
  <c r="V576" i="4"/>
  <c r="T576" i="4"/>
  <c r="V575" i="4"/>
  <c r="V574" i="4"/>
  <c r="V573" i="4"/>
  <c r="V572" i="4"/>
  <c r="V571" i="4"/>
  <c r="V568" i="4"/>
  <c r="T568" i="4"/>
  <c r="V567" i="4"/>
  <c r="V565" i="4"/>
  <c r="T565" i="4"/>
  <c r="V564" i="4"/>
  <c r="V563" i="4"/>
  <c r="V561" i="4"/>
  <c r="V559" i="4"/>
  <c r="V557" i="4"/>
  <c r="V555" i="4"/>
  <c r="V553" i="4"/>
  <c r="V552" i="4"/>
  <c r="V550" i="4"/>
  <c r="V548" i="4"/>
  <c r="V546" i="4"/>
  <c r="V543" i="4"/>
  <c r="T543" i="4"/>
  <c r="V542" i="4"/>
  <c r="V540" i="4"/>
  <c r="V538" i="4"/>
  <c r="V536" i="4"/>
  <c r="T536" i="4"/>
  <c r="V535" i="4"/>
  <c r="V533" i="4"/>
  <c r="V531" i="4"/>
  <c r="T531" i="4"/>
  <c r="V530" i="4"/>
  <c r="V529" i="4"/>
  <c r="V528" i="4"/>
  <c r="V526" i="4"/>
  <c r="V524" i="4"/>
  <c r="T524" i="4"/>
  <c r="V523" i="4"/>
  <c r="V522" i="4"/>
  <c r="V521" i="4"/>
  <c r="V519" i="4"/>
  <c r="T519" i="4"/>
  <c r="V518" i="4"/>
  <c r="V517" i="4"/>
  <c r="V516" i="4"/>
  <c r="V514" i="4"/>
  <c r="T514" i="4"/>
  <c r="V513" i="4"/>
  <c r="V511" i="4"/>
  <c r="V509" i="4"/>
  <c r="T509" i="4"/>
  <c r="V508" i="4"/>
  <c r="V507" i="4"/>
  <c r="V506" i="4"/>
  <c r="V505" i="4"/>
  <c r="V504" i="4"/>
  <c r="V503" i="4"/>
  <c r="V501" i="4"/>
  <c r="T501" i="4"/>
  <c r="V500" i="4"/>
  <c r="T500" i="4"/>
  <c r="V499" i="4"/>
  <c r="V497" i="4"/>
  <c r="V492" i="4"/>
  <c r="V490" i="4"/>
  <c r="V488" i="4"/>
  <c r="T488" i="4"/>
  <c r="V487" i="4"/>
  <c r="V485" i="4"/>
  <c r="V484" i="4"/>
  <c r="V482" i="4"/>
  <c r="V480" i="4"/>
  <c r="V478" i="4"/>
  <c r="V476" i="4"/>
  <c r="V473" i="4"/>
  <c r="T473" i="4"/>
  <c r="V472" i="4"/>
  <c r="V470" i="4"/>
  <c r="V468" i="4"/>
  <c r="V466" i="4"/>
  <c r="T466" i="4"/>
  <c r="V465" i="4"/>
  <c r="V462" i="4"/>
  <c r="T462" i="4"/>
  <c r="V461" i="4"/>
  <c r="V459" i="4"/>
  <c r="V457" i="4"/>
  <c r="V455" i="4"/>
  <c r="V453" i="4"/>
  <c r="T453" i="4"/>
  <c r="V452" i="4"/>
  <c r="V451" i="4"/>
  <c r="V450" i="4"/>
  <c r="V448" i="4"/>
  <c r="V446" i="4"/>
  <c r="V444" i="4"/>
  <c r="T444" i="4"/>
  <c r="V443" i="4"/>
  <c r="V441" i="4"/>
  <c r="V440" i="4"/>
  <c r="V438" i="4"/>
  <c r="V436" i="4"/>
  <c r="V432" i="4"/>
  <c r="T432" i="4"/>
  <c r="V431" i="4"/>
  <c r="V429" i="4"/>
  <c r="V427" i="4"/>
  <c r="V425" i="4"/>
  <c r="T425" i="4"/>
  <c r="V424" i="4"/>
  <c r="V422" i="4"/>
  <c r="V419" i="4"/>
  <c r="T419" i="4"/>
  <c r="V418" i="4"/>
  <c r="V416" i="4"/>
  <c r="T416" i="4"/>
  <c r="V415" i="4"/>
  <c r="V413" i="4"/>
  <c r="V411" i="4"/>
  <c r="V405" i="4"/>
  <c r="V403" i="4"/>
  <c r="V401" i="4"/>
  <c r="V399" i="4"/>
  <c r="V397" i="4"/>
  <c r="T397" i="4"/>
  <c r="V396" i="4"/>
  <c r="V395" i="4"/>
  <c r="V394" i="4"/>
  <c r="V393" i="4"/>
  <c r="V392" i="4"/>
  <c r="V391" i="4"/>
  <c r="V389" i="4"/>
  <c r="T389" i="4"/>
  <c r="V388" i="4"/>
  <c r="V387" i="4"/>
  <c r="V386" i="4"/>
  <c r="V385" i="4"/>
  <c r="V384" i="4"/>
  <c r="V383" i="4"/>
  <c r="V382" i="4"/>
  <c r="V381" i="4"/>
  <c r="V379" i="4"/>
  <c r="V377" i="4"/>
  <c r="V375" i="4"/>
  <c r="T375" i="4"/>
  <c r="V374" i="4"/>
  <c r="V372" i="4"/>
  <c r="V370" i="4"/>
  <c r="V368" i="4"/>
  <c r="V366" i="4"/>
  <c r="T366" i="4"/>
  <c r="V365" i="4"/>
  <c r="V363" i="4"/>
  <c r="T363" i="4"/>
  <c r="V362" i="4"/>
  <c r="V361" i="4"/>
  <c r="V360" i="4"/>
  <c r="V359" i="4"/>
  <c r="V358" i="4"/>
  <c r="V357" i="4"/>
  <c r="V355" i="4"/>
  <c r="T355" i="4"/>
  <c r="V354" i="4"/>
  <c r="V353" i="4"/>
  <c r="V352" i="4"/>
  <c r="V351" i="4"/>
  <c r="V350" i="4"/>
  <c r="V349" i="4"/>
  <c r="V348" i="4"/>
  <c r="V347" i="4"/>
  <c r="V346" i="4"/>
  <c r="V345" i="4"/>
  <c r="V344" i="4"/>
  <c r="V343" i="4"/>
  <c r="V342" i="4"/>
  <c r="V340" i="4"/>
  <c r="T340" i="4"/>
  <c r="V339" i="4"/>
  <c r="V338" i="4"/>
  <c r="V337" i="4"/>
  <c r="V336" i="4"/>
  <c r="V335" i="4"/>
  <c r="V334" i="4"/>
  <c r="V333" i="4"/>
  <c r="V332" i="4"/>
  <c r="V331" i="4"/>
  <c r="V330" i="4"/>
  <c r="V329" i="4"/>
  <c r="V328" i="4"/>
  <c r="V327" i="4"/>
  <c r="V326" i="4"/>
  <c r="V324" i="4"/>
  <c r="T324" i="4"/>
  <c r="V323" i="4"/>
  <c r="V322" i="4"/>
  <c r="V321" i="4"/>
  <c r="V320" i="4"/>
  <c r="V319" i="4"/>
  <c r="V318" i="4"/>
  <c r="V317" i="4"/>
  <c r="V316" i="4"/>
  <c r="V315" i="4"/>
  <c r="V314" i="4"/>
  <c r="V313" i="4"/>
  <c r="V312" i="4"/>
  <c r="V311" i="4"/>
  <c r="V310" i="4"/>
  <c r="V309" i="4"/>
  <c r="V308" i="4"/>
  <c r="V307" i="4"/>
  <c r="V306" i="4"/>
  <c r="V305" i="4"/>
  <c r="V304" i="4"/>
  <c r="V303" i="4"/>
  <c r="V300" i="4"/>
  <c r="V298" i="4"/>
  <c r="V295" i="4"/>
  <c r="V293" i="4"/>
  <c r="V291" i="4"/>
  <c r="V289" i="4"/>
  <c r="V287" i="4"/>
  <c r="T287" i="4"/>
  <c r="V286" i="4"/>
  <c r="T286" i="4"/>
  <c r="V285" i="4"/>
  <c r="V284" i="4"/>
  <c r="V283" i="4"/>
  <c r="V282" i="4"/>
  <c r="V281" i="4"/>
  <c r="V280" i="4"/>
  <c r="V279" i="4"/>
  <c r="V278" i="4"/>
  <c r="V277" i="4"/>
  <c r="V276" i="4"/>
  <c r="V275" i="4"/>
  <c r="V274" i="4"/>
  <c r="V273" i="4"/>
  <c r="V272" i="4"/>
  <c r="V271" i="4"/>
  <c r="V270" i="4"/>
  <c r="V269" i="4"/>
  <c r="V268" i="4"/>
  <c r="V267" i="4"/>
  <c r="V266" i="4"/>
  <c r="V265" i="4"/>
  <c r="V264" i="4"/>
  <c r="V263" i="4"/>
  <c r="V262" i="4"/>
  <c r="V261" i="4"/>
  <c r="V260" i="4"/>
  <c r="V259" i="4"/>
  <c r="V258" i="4"/>
  <c r="V257" i="4"/>
  <c r="V256" i="4"/>
  <c r="V254" i="4"/>
  <c r="V252" i="4"/>
  <c r="V249" i="4"/>
  <c r="T249" i="4"/>
  <c r="V248" i="4"/>
  <c r="V246" i="4"/>
  <c r="V244" i="4"/>
  <c r="T244" i="4"/>
  <c r="V243" i="4"/>
  <c r="V242" i="4"/>
  <c r="V240" i="4"/>
  <c r="V238" i="4"/>
  <c r="V236" i="4"/>
  <c r="T236" i="4"/>
  <c r="V235" i="4"/>
  <c r="V234" i="4"/>
  <c r="V233" i="4"/>
  <c r="V232" i="4"/>
  <c r="V231" i="4"/>
  <c r="V230" i="4"/>
  <c r="V229" i="4"/>
  <c r="V228" i="4"/>
  <c r="V227" i="4"/>
  <c r="V226" i="4"/>
  <c r="V225" i="4"/>
  <c r="V224" i="4"/>
  <c r="V223" i="4"/>
  <c r="V222" i="4"/>
  <c r="V221" i="4"/>
  <c r="V220" i="4"/>
  <c r="V218" i="4"/>
  <c r="V216" i="4"/>
  <c r="V214" i="4"/>
  <c r="V211" i="4"/>
  <c r="V209" i="4"/>
  <c r="V207" i="4"/>
  <c r="V205" i="4"/>
  <c r="V203" i="4"/>
  <c r="V201" i="4"/>
  <c r="V199" i="4"/>
  <c r="V197" i="4"/>
  <c r="V196" i="4"/>
  <c r="V194" i="4"/>
  <c r="V192" i="4"/>
  <c r="V190" i="4"/>
  <c r="V188" i="4"/>
  <c r="V186" i="4"/>
  <c r="V184" i="4"/>
  <c r="V182" i="4"/>
  <c r="V179" i="4"/>
  <c r="V177" i="4"/>
  <c r="V175" i="4"/>
  <c r="V173" i="4"/>
  <c r="V171" i="4"/>
  <c r="V169" i="4"/>
  <c r="V167" i="4"/>
  <c r="T167" i="4"/>
  <c r="V166" i="4"/>
  <c r="V165" i="4"/>
  <c r="V164" i="4"/>
  <c r="V163" i="4"/>
  <c r="V162" i="4"/>
  <c r="V161" i="4"/>
  <c r="V160" i="4"/>
  <c r="V159" i="4"/>
  <c r="V157" i="4"/>
  <c r="V155" i="4"/>
  <c r="T155" i="4"/>
  <c r="V154" i="4"/>
  <c r="V153" i="4"/>
  <c r="V152" i="4"/>
  <c r="V151" i="4"/>
  <c r="V150" i="4"/>
  <c r="V149" i="4"/>
  <c r="V148" i="4"/>
  <c r="V146" i="4"/>
  <c r="V144" i="4"/>
  <c r="V143" i="4"/>
  <c r="V141" i="4"/>
  <c r="V139" i="4"/>
  <c r="V137" i="4"/>
  <c r="V135" i="4"/>
  <c r="V132" i="4"/>
  <c r="V130" i="4"/>
  <c r="V128" i="4"/>
  <c r="V126" i="4"/>
  <c r="V124" i="4"/>
  <c r="V123" i="4"/>
  <c r="V121" i="4"/>
  <c r="V120" i="4"/>
  <c r="V118" i="4"/>
  <c r="V115" i="4"/>
  <c r="V112" i="4"/>
  <c r="V110" i="4"/>
  <c r="V108" i="4"/>
  <c r="T108" i="4"/>
  <c r="V107" i="4"/>
  <c r="V106" i="4"/>
  <c r="V105" i="4"/>
  <c r="V104" i="4"/>
  <c r="V103" i="4"/>
  <c r="V102" i="4"/>
  <c r="V101" i="4"/>
  <c r="V100" i="4"/>
  <c r="V98" i="4"/>
  <c r="V96" i="4"/>
  <c r="V95" i="4"/>
  <c r="V93" i="4"/>
  <c r="V90" i="4"/>
  <c r="V88" i="4"/>
  <c r="T88" i="4"/>
  <c r="V87" i="4"/>
  <c r="V85" i="4"/>
  <c r="V83" i="4"/>
  <c r="V81" i="4"/>
  <c r="V79" i="4"/>
  <c r="V77" i="4"/>
  <c r="V75" i="4"/>
  <c r="V73" i="4"/>
  <c r="T73" i="4"/>
  <c r="V72" i="4"/>
  <c r="V71" i="4"/>
  <c r="V69" i="4"/>
  <c r="T69" i="4"/>
  <c r="V68" i="4"/>
  <c r="V67" i="4"/>
  <c r="V66" i="4"/>
  <c r="V65" i="4"/>
  <c r="V63" i="4"/>
  <c r="T63" i="4"/>
  <c r="V62" i="4"/>
  <c r="T62" i="4"/>
  <c r="V61" i="4"/>
  <c r="V60" i="4"/>
  <c r="V59" i="4"/>
  <c r="V58" i="4"/>
  <c r="V57" i="4"/>
  <c r="V56" i="4"/>
  <c r="V55" i="4"/>
  <c r="V54" i="4"/>
  <c r="V53" i="4"/>
  <c r="V52" i="4"/>
  <c r="V51" i="4"/>
  <c r="V50" i="4"/>
  <c r="V49" i="4"/>
  <c r="V48" i="4"/>
  <c r="V47" i="4"/>
  <c r="V46" i="4"/>
  <c r="V45" i="4"/>
  <c r="V44" i="4"/>
  <c r="V43" i="4"/>
  <c r="V42" i="4"/>
  <c r="V41" i="4"/>
  <c r="V40" i="4"/>
  <c r="V39" i="4"/>
  <c r="V38" i="4"/>
  <c r="V37" i="4"/>
  <c r="V36" i="4"/>
  <c r="V35" i="4"/>
  <c r="V34" i="4"/>
  <c r="V33" i="4"/>
  <c r="V32" i="4"/>
  <c r="V31" i="4"/>
  <c r="V30" i="4"/>
  <c r="V29" i="4"/>
  <c r="V28" i="4"/>
  <c r="V27" i="4"/>
  <c r="V26" i="4"/>
  <c r="V25" i="4"/>
  <c r="V24" i="4"/>
  <c r="V23" i="4"/>
  <c r="V22" i="4"/>
  <c r="V21" i="4"/>
  <c r="V20" i="4"/>
  <c r="V19" i="4"/>
  <c r="V18" i="4"/>
  <c r="V17" i="4"/>
  <c r="V16" i="4"/>
  <c r="V15" i="4"/>
  <c r="V14" i="4"/>
  <c r="V13" i="4"/>
  <c r="V12" i="4"/>
  <c r="V10" i="4"/>
  <c r="V8" i="4"/>
  <c r="O148" i="3"/>
  <c r="M148" i="3"/>
  <c r="K148" i="3"/>
  <c r="I148" i="3"/>
  <c r="O147" i="3"/>
  <c r="M147" i="3"/>
  <c r="K147" i="3"/>
  <c r="I147" i="3"/>
  <c r="O146" i="3"/>
  <c r="M146" i="3"/>
  <c r="K146" i="3"/>
  <c r="I146" i="3"/>
  <c r="O145" i="3"/>
  <c r="M145" i="3"/>
  <c r="O142" i="3"/>
  <c r="M142" i="3"/>
  <c r="K142" i="3"/>
  <c r="I142" i="3"/>
  <c r="O141" i="3"/>
  <c r="M141" i="3"/>
  <c r="K141" i="3"/>
  <c r="I141" i="3"/>
  <c r="O140" i="3"/>
  <c r="M140" i="3"/>
  <c r="O139" i="3"/>
  <c r="M139" i="3"/>
  <c r="O138" i="3"/>
  <c r="M138" i="3"/>
  <c r="K138" i="3"/>
  <c r="I138" i="3"/>
  <c r="O137" i="3"/>
  <c r="M137" i="3"/>
  <c r="O136" i="3"/>
  <c r="M136" i="3"/>
  <c r="K136" i="3"/>
  <c r="I136" i="3"/>
  <c r="O135" i="3"/>
  <c r="M135" i="3"/>
  <c r="O134" i="3"/>
  <c r="M134" i="3"/>
  <c r="O133" i="3"/>
  <c r="M133" i="3"/>
  <c r="O132" i="3"/>
  <c r="M132" i="3"/>
  <c r="O131" i="3"/>
  <c r="M131" i="3"/>
  <c r="O130" i="3"/>
  <c r="M130" i="3"/>
  <c r="O129" i="3"/>
  <c r="M129" i="3"/>
  <c r="O128" i="3"/>
  <c r="M128" i="3"/>
  <c r="O127" i="3"/>
  <c r="M127" i="3"/>
  <c r="O126" i="3"/>
  <c r="M126" i="3"/>
  <c r="K126" i="3"/>
  <c r="I126" i="3"/>
  <c r="O125" i="3"/>
  <c r="M125" i="3"/>
  <c r="O124" i="3"/>
  <c r="M124" i="3"/>
  <c r="O123" i="3"/>
  <c r="M123" i="3"/>
  <c r="O122" i="3"/>
  <c r="M122" i="3"/>
  <c r="O120" i="3"/>
  <c r="M120" i="3"/>
  <c r="O119" i="3"/>
  <c r="M119" i="3"/>
  <c r="O118" i="3"/>
  <c r="M118" i="3"/>
  <c r="O117" i="3"/>
  <c r="M117" i="3"/>
  <c r="O116" i="3"/>
  <c r="M116" i="3"/>
  <c r="O115" i="3"/>
  <c r="M115" i="3"/>
  <c r="O114" i="3"/>
  <c r="M114" i="3"/>
  <c r="O113" i="3"/>
  <c r="M113" i="3"/>
  <c r="O112" i="3"/>
  <c r="M112" i="3"/>
  <c r="K112" i="3"/>
  <c r="I112" i="3"/>
  <c r="O111" i="3"/>
  <c r="M111" i="3"/>
  <c r="O110" i="3"/>
  <c r="M110" i="3"/>
  <c r="O109" i="3"/>
  <c r="M109" i="3"/>
  <c r="O108" i="3"/>
  <c r="M108" i="3"/>
  <c r="O107" i="3"/>
  <c r="M107" i="3"/>
  <c r="O106" i="3"/>
  <c r="M106" i="3"/>
  <c r="O105" i="3"/>
  <c r="M105" i="3"/>
  <c r="O104" i="3"/>
  <c r="M104" i="3"/>
  <c r="O103" i="3"/>
  <c r="M103" i="3"/>
  <c r="O101" i="3"/>
  <c r="M101" i="3"/>
  <c r="O100" i="3"/>
  <c r="M100" i="3"/>
  <c r="O99" i="3"/>
  <c r="M99" i="3"/>
  <c r="O98" i="3"/>
  <c r="M98" i="3"/>
  <c r="K98" i="3"/>
  <c r="I98" i="3"/>
  <c r="O97" i="3"/>
  <c r="M97" i="3"/>
  <c r="O96" i="3"/>
  <c r="M96" i="3"/>
  <c r="O95" i="3"/>
  <c r="M95" i="3"/>
  <c r="O93" i="3"/>
  <c r="M93" i="3"/>
  <c r="O92" i="3"/>
  <c r="M92" i="3"/>
  <c r="O91" i="3"/>
  <c r="M91" i="3"/>
  <c r="O89" i="3"/>
  <c r="M89" i="3"/>
  <c r="K89" i="3"/>
  <c r="I89" i="3"/>
  <c r="O88" i="3"/>
  <c r="M88" i="3"/>
  <c r="O87" i="3"/>
  <c r="M87" i="3"/>
  <c r="O86" i="3"/>
  <c r="M86" i="3"/>
  <c r="O85" i="3"/>
  <c r="M85" i="3"/>
  <c r="O84" i="3"/>
  <c r="M84" i="3"/>
  <c r="O83" i="3"/>
  <c r="M83" i="3"/>
  <c r="O82" i="3"/>
  <c r="M82" i="3"/>
  <c r="K82" i="3"/>
  <c r="I82" i="3"/>
  <c r="O81" i="3"/>
  <c r="M81" i="3"/>
  <c r="O80" i="3"/>
  <c r="M80" i="3"/>
  <c r="O79" i="3"/>
  <c r="M79" i="3"/>
  <c r="O78" i="3"/>
  <c r="M78" i="3"/>
  <c r="O76" i="3"/>
  <c r="M76" i="3"/>
  <c r="O75" i="3"/>
  <c r="M75" i="3"/>
  <c r="O74" i="3"/>
  <c r="M74" i="3"/>
  <c r="O73" i="3"/>
  <c r="M73" i="3"/>
  <c r="O72" i="3"/>
  <c r="M72" i="3"/>
  <c r="O71" i="3"/>
  <c r="M71" i="3"/>
  <c r="O70" i="3"/>
  <c r="M70" i="3"/>
  <c r="O69" i="3"/>
  <c r="M69" i="3"/>
  <c r="O68" i="3"/>
  <c r="M68" i="3"/>
  <c r="O67" i="3"/>
  <c r="M67" i="3"/>
  <c r="O66" i="3"/>
  <c r="M66" i="3"/>
  <c r="O65" i="3"/>
  <c r="M65" i="3"/>
  <c r="O64" i="3"/>
  <c r="M64" i="3"/>
  <c r="K64" i="3"/>
  <c r="I64" i="3"/>
  <c r="O63" i="3"/>
  <c r="M63" i="3"/>
  <c r="O62" i="3"/>
  <c r="M62" i="3"/>
  <c r="O57" i="3"/>
  <c r="M57" i="3"/>
  <c r="K57" i="3"/>
  <c r="I57" i="3"/>
  <c r="O56" i="3"/>
  <c r="M56" i="3"/>
  <c r="K56" i="3"/>
  <c r="I56" i="3"/>
  <c r="O55" i="3"/>
  <c r="M55" i="3"/>
  <c r="O53" i="3"/>
  <c r="M53" i="3"/>
  <c r="K53" i="3"/>
  <c r="I53" i="3"/>
  <c r="O52" i="3"/>
  <c r="M52" i="3"/>
  <c r="O51" i="3"/>
  <c r="M51" i="3"/>
  <c r="K51" i="3"/>
  <c r="I51" i="3"/>
  <c r="O50" i="3"/>
  <c r="M50" i="3"/>
  <c r="O49" i="3"/>
  <c r="M49" i="3"/>
  <c r="K49" i="3"/>
  <c r="I49" i="3"/>
  <c r="O48" i="3"/>
  <c r="M48" i="3"/>
  <c r="O47" i="3"/>
  <c r="M47" i="3"/>
  <c r="O46" i="3"/>
  <c r="M46" i="3"/>
  <c r="O45" i="3"/>
  <c r="M45" i="3"/>
  <c r="O44" i="3"/>
  <c r="M44" i="3"/>
  <c r="O42" i="3"/>
  <c r="M42" i="3"/>
  <c r="K42" i="3"/>
  <c r="I42" i="3"/>
  <c r="O41" i="3"/>
  <c r="M41" i="3"/>
  <c r="O40" i="3"/>
  <c r="M40" i="3"/>
  <c r="O39" i="3"/>
  <c r="M39" i="3"/>
  <c r="O38" i="3"/>
  <c r="M38" i="3"/>
  <c r="O36" i="3"/>
  <c r="M36" i="3"/>
  <c r="K36" i="3"/>
  <c r="I36" i="3"/>
  <c r="O35" i="3"/>
  <c r="M35" i="3"/>
  <c r="O34" i="3"/>
  <c r="M34" i="3"/>
  <c r="O33" i="3"/>
  <c r="M33" i="3"/>
  <c r="O32" i="3"/>
  <c r="M32" i="3"/>
  <c r="O31" i="3"/>
  <c r="M31" i="3"/>
  <c r="O30" i="3"/>
  <c r="M30" i="3"/>
  <c r="O29" i="3"/>
  <c r="M29" i="3"/>
  <c r="O28" i="3"/>
  <c r="M28" i="3"/>
  <c r="O27" i="3"/>
  <c r="M27" i="3"/>
  <c r="K27" i="3"/>
  <c r="I27" i="3"/>
  <c r="O26" i="3"/>
  <c r="M26" i="3"/>
  <c r="O25" i="3"/>
  <c r="M25" i="3"/>
  <c r="O24" i="3"/>
  <c r="M24" i="3"/>
  <c r="O21" i="3"/>
  <c r="M21" i="3"/>
  <c r="K21" i="3"/>
  <c r="I21" i="3"/>
  <c r="O20" i="3"/>
  <c r="M20" i="3"/>
  <c r="O19" i="3"/>
  <c r="M19" i="3"/>
  <c r="O18" i="3"/>
  <c r="M18" i="3"/>
  <c r="O17" i="3"/>
  <c r="M17" i="3"/>
  <c r="O16" i="3"/>
  <c r="M16" i="3"/>
  <c r="O14" i="3"/>
  <c r="M14" i="3"/>
  <c r="K14" i="3"/>
  <c r="I14" i="3"/>
  <c r="O13" i="3"/>
  <c r="M13" i="3"/>
  <c r="O12" i="3"/>
  <c r="M12" i="3"/>
  <c r="O11" i="3"/>
  <c r="M11" i="3"/>
  <c r="O10" i="3"/>
  <c r="M10" i="3"/>
  <c r="R95" i="2"/>
  <c r="R92" i="2"/>
  <c r="T91" i="2"/>
  <c r="R91" i="2"/>
  <c r="T90" i="2"/>
  <c r="R90" i="2"/>
  <c r="T89" i="2"/>
  <c r="R89" i="2"/>
  <c r="T88" i="2"/>
  <c r="R88" i="2"/>
  <c r="T87" i="2"/>
  <c r="R87" i="2"/>
  <c r="T86" i="2"/>
  <c r="R86" i="2"/>
  <c r="T85" i="2"/>
  <c r="R85" i="2"/>
  <c r="Q84" i="2"/>
  <c r="O84" i="2"/>
  <c r="N84" i="2"/>
  <c r="L84" i="2"/>
  <c r="K84" i="2"/>
  <c r="I84" i="2"/>
  <c r="T83" i="2"/>
  <c r="R83" i="2"/>
  <c r="R82" i="2"/>
  <c r="R81" i="2"/>
  <c r="T79" i="2"/>
  <c r="R79" i="2"/>
  <c r="T78" i="2"/>
  <c r="R78" i="2"/>
  <c r="T77" i="2"/>
  <c r="R77" i="2"/>
  <c r="T76" i="2"/>
  <c r="R76" i="2"/>
  <c r="T75" i="2"/>
  <c r="R75" i="2"/>
  <c r="T74" i="2"/>
  <c r="R74" i="2"/>
  <c r="Q73" i="2"/>
  <c r="O73" i="2"/>
  <c r="N73" i="2"/>
  <c r="L73" i="2"/>
  <c r="K73" i="2"/>
  <c r="I73" i="2"/>
  <c r="T72" i="2"/>
  <c r="R72" i="2"/>
  <c r="T71" i="2"/>
  <c r="R71" i="2"/>
  <c r="T70" i="2"/>
  <c r="R70" i="2"/>
  <c r="T69" i="2"/>
  <c r="R69" i="2"/>
  <c r="T67" i="2"/>
  <c r="R67" i="2"/>
  <c r="T66" i="2"/>
  <c r="R66" i="2"/>
  <c r="T65" i="2"/>
  <c r="R65" i="2"/>
  <c r="Q64" i="2"/>
  <c r="Q93" i="2" s="1"/>
  <c r="Q94" i="2" s="1"/>
  <c r="Q96" i="2" s="1"/>
  <c r="O64" i="2"/>
  <c r="O93" i="2" s="1"/>
  <c r="O94" i="2" s="1"/>
  <c r="O96" i="2" s="1"/>
  <c r="N64" i="2"/>
  <c r="L64" i="2"/>
  <c r="K64" i="2"/>
  <c r="I64" i="2"/>
  <c r="T63" i="2"/>
  <c r="R63" i="2"/>
  <c r="T62" i="2"/>
  <c r="R62" i="2"/>
  <c r="T60" i="2"/>
  <c r="R60" i="2"/>
  <c r="T59" i="2"/>
  <c r="R59" i="2"/>
  <c r="Q57" i="2"/>
  <c r="O57" i="2"/>
  <c r="N57" i="2"/>
  <c r="L57" i="2"/>
  <c r="K57" i="2"/>
  <c r="I57" i="2"/>
  <c r="R57" i="2" s="1"/>
  <c r="T56" i="2"/>
  <c r="R56" i="2"/>
  <c r="T55" i="2"/>
  <c r="R55" i="2"/>
  <c r="T54" i="2"/>
  <c r="R54" i="2"/>
  <c r="T53" i="2"/>
  <c r="R53" i="2"/>
  <c r="T52" i="2"/>
  <c r="R52" i="2"/>
  <c r="T51" i="2"/>
  <c r="R51" i="2"/>
  <c r="T50" i="2"/>
  <c r="R50" i="2"/>
  <c r="T49" i="2"/>
  <c r="R49" i="2"/>
  <c r="T48" i="2"/>
  <c r="R48" i="2"/>
  <c r="T47" i="2"/>
  <c r="R47" i="2"/>
  <c r="T46" i="2"/>
  <c r="R46" i="2"/>
  <c r="T45" i="2"/>
  <c r="R45" i="2"/>
  <c r="T44" i="2"/>
  <c r="R44" i="2"/>
  <c r="Q37" i="2"/>
  <c r="O37" i="2"/>
  <c r="N37" i="2"/>
  <c r="L37" i="2"/>
  <c r="K37" i="2"/>
  <c r="I37" i="2"/>
  <c r="R37" i="2" s="1"/>
  <c r="T36" i="2"/>
  <c r="R36" i="2"/>
  <c r="Q34" i="2"/>
  <c r="O34" i="2"/>
  <c r="N34" i="2"/>
  <c r="L34" i="2"/>
  <c r="K34" i="2"/>
  <c r="T34" i="2" s="1"/>
  <c r="I34" i="2"/>
  <c r="R34" i="2" s="1"/>
  <c r="T33" i="2"/>
  <c r="R33" i="2"/>
  <c r="T32" i="2"/>
  <c r="R32" i="2"/>
  <c r="T31" i="2"/>
  <c r="R31" i="2"/>
  <c r="O29" i="2"/>
  <c r="N29" i="2"/>
  <c r="L29" i="2"/>
  <c r="K29" i="2"/>
  <c r="I29" i="2"/>
  <c r="R29" i="2" s="1"/>
  <c r="T28" i="2"/>
  <c r="R28" i="2"/>
  <c r="T27" i="2"/>
  <c r="R27" i="2"/>
  <c r="T26" i="2"/>
  <c r="R26" i="2"/>
  <c r="T25" i="2"/>
  <c r="R25" i="2"/>
  <c r="T24" i="2"/>
  <c r="R24" i="2"/>
  <c r="Q23" i="2"/>
  <c r="Q29" i="2" s="1"/>
  <c r="O23" i="2"/>
  <c r="N23" i="2"/>
  <c r="L23" i="2"/>
  <c r="K23" i="2"/>
  <c r="I23" i="2"/>
  <c r="R23" i="2" s="1"/>
  <c r="T22" i="2"/>
  <c r="R22" i="2"/>
  <c r="Q19" i="2"/>
  <c r="O19" i="2"/>
  <c r="N19" i="2"/>
  <c r="L19" i="2"/>
  <c r="K19" i="2"/>
  <c r="I19" i="2"/>
  <c r="R19" i="2" s="1"/>
  <c r="T18" i="2"/>
  <c r="R18" i="2"/>
  <c r="T17" i="2"/>
  <c r="R17" i="2"/>
  <c r="T16" i="2"/>
  <c r="R16" i="2"/>
  <c r="T15" i="2"/>
  <c r="R15" i="2"/>
  <c r="Q13" i="2"/>
  <c r="O13" i="2"/>
  <c r="N13" i="2"/>
  <c r="L13" i="2"/>
  <c r="K13" i="2"/>
  <c r="I13" i="2"/>
  <c r="T12" i="2"/>
  <c r="R12" i="2"/>
  <c r="T11" i="2"/>
  <c r="R11" i="2"/>
  <c r="T10" i="2"/>
  <c r="R10" i="2"/>
  <c r="H71" i="1"/>
  <c r="H70" i="1"/>
  <c r="H66" i="1"/>
  <c r="H65" i="1"/>
  <c r="H64" i="1"/>
  <c r="H61" i="1"/>
  <c r="H60" i="1"/>
  <c r="H52" i="1"/>
  <c r="H50" i="1"/>
  <c r="H40" i="1"/>
  <c r="H39" i="1"/>
  <c r="H37" i="1"/>
  <c r="H30" i="1"/>
  <c r="H29" i="1"/>
  <c r="H27" i="1"/>
  <c r="H23" i="1"/>
  <c r="H20" i="1"/>
  <c r="H18" i="1"/>
  <c r="H14" i="1"/>
  <c r="L38" i="2" l="1"/>
  <c r="L39" i="2" s="1"/>
  <c r="L40" i="2" s="1"/>
  <c r="T19" i="2"/>
  <c r="T29" i="2"/>
  <c r="I38" i="2"/>
  <c r="R38" i="2" s="1"/>
  <c r="T37" i="2"/>
  <c r="O38" i="2"/>
  <c r="O39" i="2" s="1"/>
  <c r="O40" i="2" s="1"/>
  <c r="O97" i="2" s="1"/>
  <c r="O98" i="2" s="1"/>
  <c r="T13" i="2"/>
  <c r="Q38" i="2"/>
  <c r="Q39" i="2" s="1"/>
  <c r="Q40" i="2" s="1"/>
  <c r="Q97" i="2" s="1"/>
  <c r="Q98" i="2" s="1"/>
  <c r="I93" i="2"/>
  <c r="I94" i="2" s="1"/>
  <c r="R73" i="2"/>
  <c r="K38" i="2"/>
  <c r="T23" i="2"/>
  <c r="T64" i="2"/>
  <c r="T73" i="2"/>
  <c r="R64" i="2"/>
  <c r="R84" i="2"/>
  <c r="N93" i="2"/>
  <c r="N94" i="2" s="1"/>
  <c r="N96" i="2" s="1"/>
  <c r="T84" i="2"/>
  <c r="K39" i="2"/>
  <c r="R13" i="2"/>
  <c r="K93" i="2"/>
  <c r="T57" i="2"/>
  <c r="L93" i="2"/>
  <c r="L94" i="2" s="1"/>
  <c r="L96" i="2" s="1"/>
  <c r="L97" i="2" s="1"/>
  <c r="L98" i="2" s="1"/>
  <c r="N38" i="2"/>
  <c r="N39" i="2" s="1"/>
  <c r="N40" i="2" s="1"/>
  <c r="N97" i="2" l="1"/>
  <c r="N98" i="2" s="1"/>
  <c r="T93" i="2"/>
  <c r="I39" i="2"/>
  <c r="R93" i="2"/>
  <c r="I96" i="2"/>
  <c r="R96" i="2" s="1"/>
  <c r="R94" i="2"/>
  <c r="R39" i="2"/>
  <c r="I40" i="2"/>
  <c r="K94" i="2"/>
  <c r="T38" i="2"/>
  <c r="T39" i="2"/>
  <c r="K40" i="2"/>
  <c r="T40" i="2" l="1"/>
  <c r="K96" i="2"/>
  <c r="T96" i="2" s="1"/>
  <c r="T94" i="2"/>
  <c r="R40" i="2"/>
  <c r="I97" i="2"/>
  <c r="I98" i="2" l="1"/>
  <c r="R98" i="2" s="1"/>
  <c r="R97" i="2"/>
  <c r="K97" i="2"/>
  <c r="K98" i="2" l="1"/>
  <c r="T98" i="2" s="1"/>
  <c r="T97" i="2"/>
</calcChain>
</file>

<file path=xl/sharedStrings.xml><?xml version="1.0" encoding="utf-8"?>
<sst xmlns="http://schemas.openxmlformats.org/spreadsheetml/2006/main" count="2192" uniqueCount="606">
  <si>
    <t>10:13 AM</t>
  </si>
  <si>
    <t>Salt Lake Arts Council Foundation</t>
  </si>
  <si>
    <t>Balance Sheet</t>
  </si>
  <si>
    <t>Accrual Basis</t>
  </si>
  <si>
    <t>As of September 30, 2024</t>
  </si>
  <si>
    <t>Sep 30, 24</t>
  </si>
  <si>
    <t>ASSETS</t>
  </si>
  <si>
    <t>Current Assets</t>
  </si>
  <si>
    <t>Checking/Savings</t>
  </si>
  <si>
    <t>Cash</t>
  </si>
  <si>
    <t>Checking-MACU</t>
  </si>
  <si>
    <t>Checking - MACU/Bloomberg</t>
  </si>
  <si>
    <t>Checking - MACU/Grants</t>
  </si>
  <si>
    <t>Savings - MACU</t>
  </si>
  <si>
    <t>Savings - MACU/Grants</t>
  </si>
  <si>
    <t>Total Cash</t>
  </si>
  <si>
    <t>Gift Card</t>
  </si>
  <si>
    <t>Investments</t>
  </si>
  <si>
    <t>Utah State Treasurer</t>
  </si>
  <si>
    <t>Total Investments</t>
  </si>
  <si>
    <t>MACU Express Debit</t>
  </si>
  <si>
    <t>Total Checking/Savings</t>
  </si>
  <si>
    <t>Accounts Receivable</t>
  </si>
  <si>
    <t>Total Accounts Receivable</t>
  </si>
  <si>
    <t>Other Current Assets</t>
  </si>
  <si>
    <t>Other Assets</t>
  </si>
  <si>
    <t>Prepaid Postage</t>
  </si>
  <si>
    <t>Total Other Assets</t>
  </si>
  <si>
    <t>Sales Tax Receivable</t>
  </si>
  <si>
    <t>Total Other Current Assets</t>
  </si>
  <si>
    <t>Total Current Assets</t>
  </si>
  <si>
    <t>Fixed Assets</t>
  </si>
  <si>
    <t>Electronic Equipment</t>
  </si>
  <si>
    <t>Event Equipment</t>
  </si>
  <si>
    <t>Furniture and Equipment</t>
  </si>
  <si>
    <t>Leasehold Improvements</t>
  </si>
  <si>
    <t>Total Fixed Assets</t>
  </si>
  <si>
    <t>Investment in Gnrl Fixed Assets</t>
  </si>
  <si>
    <t>TOTAL ASSETS</t>
  </si>
  <si>
    <t>LIABILITIES &amp; EQUITY</t>
  </si>
  <si>
    <t>Liabilities</t>
  </si>
  <si>
    <t>Current Liabilities</t>
  </si>
  <si>
    <t>Accounts Payable</t>
  </si>
  <si>
    <t>Grants Payable</t>
  </si>
  <si>
    <t>Artist in the Classroom</t>
  </si>
  <si>
    <t>Bloomberg</t>
  </si>
  <si>
    <t>General Support</t>
  </si>
  <si>
    <t>Project Support</t>
  </si>
  <si>
    <t>Total Grants Payable</t>
  </si>
  <si>
    <t>Payables</t>
  </si>
  <si>
    <t>Total Accounts Payable</t>
  </si>
  <si>
    <t>Other Current Liabilities</t>
  </si>
  <si>
    <t>Accrued Liabilities</t>
  </si>
  <si>
    <t>Accrued Payroll Taxes</t>
  </si>
  <si>
    <t>Employee Witholding FICA</t>
  </si>
  <si>
    <t>Employer FICA</t>
  </si>
  <si>
    <t>Federal Tax Withholding</t>
  </si>
  <si>
    <t>State Income Tax Withholding</t>
  </si>
  <si>
    <t>Total Accrued Payroll Taxes</t>
  </si>
  <si>
    <t>Total Accrued Liabilities</t>
  </si>
  <si>
    <t>Deposit Liabilities</t>
  </si>
  <si>
    <t>Direct Deposit Liabilities</t>
  </si>
  <si>
    <t>Total Other Current Liabilities</t>
  </si>
  <si>
    <t>Total Current Liabilities</t>
  </si>
  <si>
    <t>Total Liabilities</t>
  </si>
  <si>
    <t>Equity</t>
  </si>
  <si>
    <t>Unrestricted Net Assets</t>
  </si>
  <si>
    <t>Net Income</t>
  </si>
  <si>
    <t>Total Equity</t>
  </si>
  <si>
    <t>TOTAL LIABILITIES &amp; EQUITY</t>
  </si>
  <si>
    <t>10:59 AM</t>
  </si>
  <si>
    <t>Profit &amp; Loss Budget vs. Actual</t>
  </si>
  <si>
    <t>July through September 2024</t>
  </si>
  <si>
    <t>TOTAL</t>
  </si>
  <si>
    <t>Jul 24</t>
  </si>
  <si>
    <t>Budget</t>
  </si>
  <si>
    <t>Aug 24</t>
  </si>
  <si>
    <t>Sep 24</t>
  </si>
  <si>
    <t>Jul - Sep 24</t>
  </si>
  <si>
    <t>Ordinary Income/Expense</t>
  </si>
  <si>
    <t>Income</t>
  </si>
  <si>
    <t>REVENUE</t>
  </si>
  <si>
    <t>CITY</t>
  </si>
  <si>
    <t>In-Kind SLC Dept DED Exp.</t>
  </si>
  <si>
    <t>In-Kind SLC Dept Salaries &amp; Ben</t>
  </si>
  <si>
    <t>SLC Nondepartmental</t>
  </si>
  <si>
    <t>Total CITY</t>
  </si>
  <si>
    <t>CONTRIBUTIONS</t>
  </si>
  <si>
    <t>Corporate</t>
  </si>
  <si>
    <t>Foundations</t>
  </si>
  <si>
    <t>In-Kind</t>
  </si>
  <si>
    <t>Individuals</t>
  </si>
  <si>
    <t>Total CONTRIBUTIONS</t>
  </si>
  <si>
    <t>EARNED INCOME</t>
  </si>
  <si>
    <t>Beverage Sales</t>
  </si>
  <si>
    <t>Alcohol</t>
  </si>
  <si>
    <t>Total Beverage Sales</t>
  </si>
  <si>
    <t>Commissions</t>
  </si>
  <si>
    <t>Other Fees</t>
  </si>
  <si>
    <t>Rental Fees</t>
  </si>
  <si>
    <t>Ticket Sales</t>
  </si>
  <si>
    <t>Vendor Fees</t>
  </si>
  <si>
    <t>Total EARNED INCOME</t>
  </si>
  <si>
    <t>GOVERNMENT GRANTS</t>
  </si>
  <si>
    <t>County</t>
  </si>
  <si>
    <t>Federal</t>
  </si>
  <si>
    <t>State</t>
  </si>
  <si>
    <t>Total GOVERNMENT GRANTS</t>
  </si>
  <si>
    <t>OTHER REVENUE</t>
  </si>
  <si>
    <t>Interest</t>
  </si>
  <si>
    <t>Total OTHER REVENUE</t>
  </si>
  <si>
    <t>Total REVENUE</t>
  </si>
  <si>
    <t>Total Income</t>
  </si>
  <si>
    <t>Gross Profit</t>
  </si>
  <si>
    <t>Expense</t>
  </si>
  <si>
    <t>EXPENSES</t>
  </si>
  <si>
    <t>General &amp; Adminstrative</t>
  </si>
  <si>
    <t>Bank Fees</t>
  </si>
  <si>
    <t>Benefits</t>
  </si>
  <si>
    <t>Conference Fees</t>
  </si>
  <si>
    <t>Contracted Services</t>
  </si>
  <si>
    <t>Credit Card Fees</t>
  </si>
  <si>
    <t>Dues/Subscriptions/Publications</t>
  </si>
  <si>
    <t>Employee Screenings</t>
  </si>
  <si>
    <t>General Insurance</t>
  </si>
  <si>
    <t>In-Kind SLC Dept DED Expenses</t>
  </si>
  <si>
    <t>Parking/Mileage</t>
  </si>
  <si>
    <t>Travel</t>
  </si>
  <si>
    <t>Utilities</t>
  </si>
  <si>
    <t>Total General &amp; Adminstrative</t>
  </si>
  <si>
    <t>Program Expenses</t>
  </si>
  <si>
    <t>Advertising &amp; Publicity</t>
  </si>
  <si>
    <t>Artist Commissions</t>
  </si>
  <si>
    <t>Beverages Purchased</t>
  </si>
  <si>
    <t>Non Alcohol</t>
  </si>
  <si>
    <t>Total Beverages Purchased</t>
  </si>
  <si>
    <t>Equipment Rental</t>
  </si>
  <si>
    <t>Equipment Repairs &amp; Maintenance</t>
  </si>
  <si>
    <t>Food &amp; Beverage</t>
  </si>
  <si>
    <t>Grant Expense</t>
  </si>
  <si>
    <t>Total Grant Expense</t>
  </si>
  <si>
    <t>Graphics/Design Work</t>
  </si>
  <si>
    <t>Honoraria &amp; Artist Fees</t>
  </si>
  <si>
    <t>In-Kind Goods &amp; Services</t>
  </si>
  <si>
    <t>Mailing</t>
  </si>
  <si>
    <t>Merchandise</t>
  </si>
  <si>
    <t>Miscellaneous Charge</t>
  </si>
  <si>
    <t>Payroll Taxes</t>
  </si>
  <si>
    <t>Federal Unemployment Tax</t>
  </si>
  <si>
    <t>FICA</t>
  </si>
  <si>
    <t>Payroll Taxes - Other</t>
  </si>
  <si>
    <t>Total Payroll Taxes</t>
  </si>
  <si>
    <t>Permits &amp; Licenses</t>
  </si>
  <si>
    <t>Postage</t>
  </si>
  <si>
    <t>Printing</t>
  </si>
  <si>
    <t>Salaries &amp; Wages</t>
  </si>
  <si>
    <t>Security</t>
  </si>
  <si>
    <t>Supplies</t>
  </si>
  <si>
    <t>Unemployment</t>
  </si>
  <si>
    <t>Program Expenses - Other</t>
  </si>
  <si>
    <t>Total Program Expenses</t>
  </si>
  <si>
    <t>Total EXPENSES</t>
  </si>
  <si>
    <t>Payroll Expenses</t>
  </si>
  <si>
    <t>Total Expense</t>
  </si>
  <si>
    <t>Net Ordinary Income</t>
  </si>
  <si>
    <t>11:24 AM</t>
  </si>
  <si>
    <t>July 1 through October 10, 2024</t>
  </si>
  <si>
    <t>Jul 1 - Oct 10, 24</t>
  </si>
  <si>
    <t>$ Over Budget</t>
  </si>
  <si>
    <t>% of Budget</t>
  </si>
  <si>
    <t>CITY - Other</t>
  </si>
  <si>
    <t>CONTRIBUTIONS - Other</t>
  </si>
  <si>
    <t>Beverage Sales - Other</t>
  </si>
  <si>
    <t>Merchandise Sales</t>
  </si>
  <si>
    <t>Workshop Fees</t>
  </si>
  <si>
    <t>EARNED INCOME - Other</t>
  </si>
  <si>
    <t>GOVERNMENT GRANTS - Other</t>
  </si>
  <si>
    <t>Contracted Services Rendered</t>
  </si>
  <si>
    <t>Miscellaneous Income</t>
  </si>
  <si>
    <t>Public Art General</t>
  </si>
  <si>
    <t>OTHER REVENUE - Other</t>
  </si>
  <si>
    <t>REVENUE - Other</t>
  </si>
  <si>
    <t>Uncategorized Income</t>
  </si>
  <si>
    <t>Cost of Goods Sold</t>
  </si>
  <si>
    <t>Total COGS</t>
  </si>
  <si>
    <t>Interest Expense</t>
  </si>
  <si>
    <t>Bank Fees - Other</t>
  </si>
  <si>
    <t>Total Bank Fees</t>
  </si>
  <si>
    <t>CED Expenses</t>
  </si>
  <si>
    <t>Depreciation</t>
  </si>
  <si>
    <t>State Unemployment Tax</t>
  </si>
  <si>
    <t>Rent</t>
  </si>
  <si>
    <t>General &amp; Adminstrative - Other</t>
  </si>
  <si>
    <t>Artist Emergency Fund</t>
  </si>
  <si>
    <t>Beverages Purchased - Other</t>
  </si>
  <si>
    <t>Artist Career Empowerment</t>
  </si>
  <si>
    <t>Arts Learning</t>
  </si>
  <si>
    <t>Mini Grant</t>
  </si>
  <si>
    <t>Racial Equity and Inclusion</t>
  </si>
  <si>
    <t>Grant Expense - Other</t>
  </si>
  <si>
    <t>Lodging</t>
  </si>
  <si>
    <t>Meals</t>
  </si>
  <si>
    <t>Public Art</t>
  </si>
  <si>
    <t>EXPENSES - Other</t>
  </si>
  <si>
    <t>Reconciliation Discrepancies</t>
  </si>
  <si>
    <t>Other Income/Expense</t>
  </si>
  <si>
    <t>Other Expense</t>
  </si>
  <si>
    <t>Program Startup Cash</t>
  </si>
  <si>
    <t>Total Other Expense</t>
  </si>
  <si>
    <t>Net Other Income</t>
  </si>
  <si>
    <t>11:34 AM</t>
  </si>
  <si>
    <t>General Ledger</t>
  </si>
  <si>
    <t>Type</t>
  </si>
  <si>
    <t>Date</t>
  </si>
  <si>
    <t>Num</t>
  </si>
  <si>
    <t>Name</t>
  </si>
  <si>
    <t>Memo</t>
  </si>
  <si>
    <t>Split</t>
  </si>
  <si>
    <t>Amount</t>
  </si>
  <si>
    <t>Balance</t>
  </si>
  <si>
    <t>Total Artist Commissions</t>
  </si>
  <si>
    <t>Refundable Deposits</t>
  </si>
  <si>
    <t>Total Refundable Deposits</t>
  </si>
  <si>
    <t>Checking-MACU - Other</t>
  </si>
  <si>
    <t>Total Checking-MACU - Other</t>
  </si>
  <si>
    <t>Total Checking-MACU</t>
  </si>
  <si>
    <t>Total Checking - MACU/Bloomberg</t>
  </si>
  <si>
    <t>Total Checking - MACU/Grants</t>
  </si>
  <si>
    <t>Checking - Wells Fargo</t>
  </si>
  <si>
    <t>Total Checking - Wells Fargo</t>
  </si>
  <si>
    <t>Checking - Zions Bank</t>
  </si>
  <si>
    <t>Total Checking - Zions Bank</t>
  </si>
  <si>
    <t>Petty Cash</t>
  </si>
  <si>
    <t>Total Petty Cash</t>
  </si>
  <si>
    <t>Total Savings - MACU</t>
  </si>
  <si>
    <t>Total Savings - MACU/Grants</t>
  </si>
  <si>
    <t>Savings - Wells Fargo</t>
  </si>
  <si>
    <t>Total Savings - Wells Fargo</t>
  </si>
  <si>
    <t>Cash - Other</t>
  </si>
  <si>
    <t>Total Cash - Other</t>
  </si>
  <si>
    <t>Total Gift Card</t>
  </si>
  <si>
    <t>Total Utah State Treasurer</t>
  </si>
  <si>
    <t>Investments - Other</t>
  </si>
  <si>
    <t>Total Investments - Other</t>
  </si>
  <si>
    <t>Total MACU Express Debit</t>
  </si>
  <si>
    <t>Allowance for Doubtful Accounts</t>
  </si>
  <si>
    <t>Total Allowance for Doubtful Accounts</t>
  </si>
  <si>
    <t>Allowance for Doubtful Pledges</t>
  </si>
  <si>
    <t>Total Allowance for Doubtful Pledges</t>
  </si>
  <si>
    <t>Contributions Receivable</t>
  </si>
  <si>
    <t>Grants Receivable</t>
  </si>
  <si>
    <t>Total Grants Receivable</t>
  </si>
  <si>
    <t>Pledges Receivable</t>
  </si>
  <si>
    <t>Pledges Receivable - Other</t>
  </si>
  <si>
    <t>Total Pledges Receivable - Other</t>
  </si>
  <si>
    <t>Total Pledges Receivable</t>
  </si>
  <si>
    <t>Contributions Receivable - Other</t>
  </si>
  <si>
    <t>Total Contributions Receivable - Other</t>
  </si>
  <si>
    <t>Total Contributions Receivable</t>
  </si>
  <si>
    <t>Other Receivables</t>
  </si>
  <si>
    <t>Total Other Receivables</t>
  </si>
  <si>
    <t>Sponsorships Receivable</t>
  </si>
  <si>
    <t>Total Sponsorships Receivable</t>
  </si>
  <si>
    <t>Employee Advances</t>
  </si>
  <si>
    <t>Total Employee Advances</t>
  </si>
  <si>
    <t>Inventory Asset</t>
  </si>
  <si>
    <t>Total Inventory Asset</t>
  </si>
  <si>
    <t>Accrued Revenue</t>
  </si>
  <si>
    <t>Total Accrued Revenue</t>
  </si>
  <si>
    <t>Prepaid Expenses - Other</t>
  </si>
  <si>
    <t>Total Prepaid Expenses - Other</t>
  </si>
  <si>
    <t>Prepaid Insurance</t>
  </si>
  <si>
    <t>Total Prepaid Insurance</t>
  </si>
  <si>
    <t>Total Prepaid Postage</t>
  </si>
  <si>
    <t>Other Assets - Other</t>
  </si>
  <si>
    <t>Total Other Assets - Other</t>
  </si>
  <si>
    <t>Payroll Asset</t>
  </si>
  <si>
    <t>Total Payroll Asset</t>
  </si>
  <si>
    <t>Total Sales Tax Receivable</t>
  </si>
  <si>
    <t>Supplies Inventory</t>
  </si>
  <si>
    <t>Total Supplies Inventory</t>
  </si>
  <si>
    <t>Undeposited Funds</t>
  </si>
  <si>
    <t>Total Undeposited Funds</t>
  </si>
  <si>
    <t>Accum Depr - Building</t>
  </si>
  <si>
    <t>Total Accum Depr - Building</t>
  </si>
  <si>
    <t>Accum Depr - Furn and Equip</t>
  </si>
  <si>
    <t>Total Accum Depr - Furn and Equip</t>
  </si>
  <si>
    <t>Accum Depr - Leasehold Imps</t>
  </si>
  <si>
    <t>Total Accum Depr - Leasehold Imps</t>
  </si>
  <si>
    <t>Accum Depr - Vehicles</t>
  </si>
  <si>
    <t>Total Accum Depr - Vehicles</t>
  </si>
  <si>
    <t>Accum. Depr - Event Equipment</t>
  </si>
  <si>
    <t>Total Accum. Depr - Event Equipment</t>
  </si>
  <si>
    <t>Facility Construction</t>
  </si>
  <si>
    <t>Total Facility Construction</t>
  </si>
  <si>
    <t>Buildings</t>
  </si>
  <si>
    <t>Total Buildings</t>
  </si>
  <si>
    <t>Total Electronic Equipment</t>
  </si>
  <si>
    <t>Total Event Equipment</t>
  </si>
  <si>
    <t>Total Furniture and Equipment</t>
  </si>
  <si>
    <t>Land</t>
  </si>
  <si>
    <t>Total Land</t>
  </si>
  <si>
    <t>Total Leasehold Improvements</t>
  </si>
  <si>
    <t>Vehicles</t>
  </si>
  <si>
    <t>Total Vehicles</t>
  </si>
  <si>
    <t>Fixed Assets - Other</t>
  </si>
  <si>
    <t>Total Fixed Assets - Other</t>
  </si>
  <si>
    <t>Total Investment in Gnrl Fixed Assets</t>
  </si>
  <si>
    <t>Accum Depr - Investment Assets</t>
  </si>
  <si>
    <t>Total Accum Depr - Investment Assets</t>
  </si>
  <si>
    <t>Art Collections</t>
  </si>
  <si>
    <t>Total Art Collections</t>
  </si>
  <si>
    <t>Doubtful Loans Allowance</t>
  </si>
  <si>
    <t>Total Doubtful Loans Allowance</t>
  </si>
  <si>
    <t>Marketable Securities</t>
  </si>
  <si>
    <t>Total Marketable Securities</t>
  </si>
  <si>
    <t>Notes Receivable</t>
  </si>
  <si>
    <t>Total Notes Receivable</t>
  </si>
  <si>
    <t>Other Investments</t>
  </si>
  <si>
    <t>Total Other Investments</t>
  </si>
  <si>
    <t>Total Artist Career Empowerment</t>
  </si>
  <si>
    <t>Total Artist in the Classroom</t>
  </si>
  <si>
    <t>Total Arts Learning</t>
  </si>
  <si>
    <t>Total Bloomberg</t>
  </si>
  <si>
    <t>Total General Support</t>
  </si>
  <si>
    <t>Total Mini Grant</t>
  </si>
  <si>
    <t>Total Project Support</t>
  </si>
  <si>
    <t>Total Racial Equity and Inclusion</t>
  </si>
  <si>
    <t>Grants Payable - Other</t>
  </si>
  <si>
    <t>Total Grants Payable - Other</t>
  </si>
  <si>
    <t>Artists Payable</t>
  </si>
  <si>
    <t>Total Artists Payable</t>
  </si>
  <si>
    <t>Payables - Other</t>
  </si>
  <si>
    <t>Total Payables - Other</t>
  </si>
  <si>
    <t>Total Payables</t>
  </si>
  <si>
    <t>MACU Credit Card</t>
  </si>
  <si>
    <t>Total MACU Credit Card</t>
  </si>
  <si>
    <t>MACU Credit Card 0626</t>
  </si>
  <si>
    <t>Total MACU Credit Card 0626</t>
  </si>
  <si>
    <t>Wells Fargo Credit Card</t>
  </si>
  <si>
    <t>Total Wells Fargo Credit Card</t>
  </si>
  <si>
    <t>Zions Bank Credit Card</t>
  </si>
  <si>
    <t>Total Zions Bank Credit Card</t>
  </si>
  <si>
    <t>Accrued Comp. Absences</t>
  </si>
  <si>
    <t>Total Accrued Comp. Absences</t>
  </si>
  <si>
    <t>Accrued Payroll</t>
  </si>
  <si>
    <t>Total Accrued Payroll</t>
  </si>
  <si>
    <t>Total Employee Witholding FICA</t>
  </si>
  <si>
    <t>Total Employer FICA</t>
  </si>
  <si>
    <t>Total Federal Tax Withholding</t>
  </si>
  <si>
    <t>Total State Income Tax Withholding</t>
  </si>
  <si>
    <t>Accrued Payroll Taxes - Other</t>
  </si>
  <si>
    <t>Total Accrued Payroll Taxes - Other</t>
  </si>
  <si>
    <t>Employee Garnishments</t>
  </si>
  <si>
    <t>Total Employee Garnishments</t>
  </si>
  <si>
    <t>Health Insurance Withholding</t>
  </si>
  <si>
    <t>Total Health Insurance Withholding</t>
  </si>
  <si>
    <t>Retirement Plan Withholding</t>
  </si>
  <si>
    <t>Total Retirement Plan Withholding</t>
  </si>
  <si>
    <t>Accrued Liabilities - Other</t>
  </si>
  <si>
    <t>Total Accrued Liabilities - Other</t>
  </si>
  <si>
    <t>Deferred Revenue</t>
  </si>
  <si>
    <t>Total Deferred Revenue</t>
  </si>
  <si>
    <t>Total Deposit Liabilities</t>
  </si>
  <si>
    <t>Total Direct Deposit Liabilities</t>
  </si>
  <si>
    <t>Payroll Liabilities</t>
  </si>
  <si>
    <t>Total Payroll Liabilities</t>
  </si>
  <si>
    <t>Line of Credit - Zions Bank</t>
  </si>
  <si>
    <t>Total Line of Credit - Zions Bank</t>
  </si>
  <si>
    <t>EQUITY</t>
  </si>
  <si>
    <t>Total EQUITY</t>
  </si>
  <si>
    <t>Opening Balance Equity</t>
  </si>
  <si>
    <t>Total Opening Balance Equity</t>
  </si>
  <si>
    <t>Temp Restricted Net Assets</t>
  </si>
  <si>
    <t>Total Temp Restricted Net Assets</t>
  </si>
  <si>
    <t>Total Unrestricted Net Assets</t>
  </si>
  <si>
    <t>Total In-Kind SLC Dept DED Exp.</t>
  </si>
  <si>
    <t>Total In-Kind SLC Dept Salaries &amp; Ben</t>
  </si>
  <si>
    <t>Total SLC Nondepartmental</t>
  </si>
  <si>
    <t>Total CITY - Other</t>
  </si>
  <si>
    <t>Total Corporate</t>
  </si>
  <si>
    <t>Total Foundations</t>
  </si>
  <si>
    <t>Total In-Kind</t>
  </si>
  <si>
    <t>Total Individuals</t>
  </si>
  <si>
    <t>Total CONTRIBUTIONS - Other</t>
  </si>
  <si>
    <t>Total Alcohol</t>
  </si>
  <si>
    <t>Total Non Alcohol</t>
  </si>
  <si>
    <t>Total Beverage Sales - Other</t>
  </si>
  <si>
    <t>Total Commissions</t>
  </si>
  <si>
    <t>Total Merchandise Sales</t>
  </si>
  <si>
    <t>Total Other Fees</t>
  </si>
  <si>
    <t>Total Rental Fees</t>
  </si>
  <si>
    <t>Total Ticket Sales</t>
  </si>
  <si>
    <t>Total Vendor Fees</t>
  </si>
  <si>
    <t>Total Workshop Fees</t>
  </si>
  <si>
    <t>Total EARNED INCOME - Other</t>
  </si>
  <si>
    <t>Total County</t>
  </si>
  <si>
    <t>Total Federal</t>
  </si>
  <si>
    <t>Total State</t>
  </si>
  <si>
    <t>Total GOVERNMENT GRANTS - Other</t>
  </si>
  <si>
    <t>Total Contracted Services Rendered</t>
  </si>
  <si>
    <t>Total Interest</t>
  </si>
  <si>
    <t>Total Miscellaneous Income</t>
  </si>
  <si>
    <t>Total Public Art General</t>
  </si>
  <si>
    <t>Total OTHER REVENUE - Other</t>
  </si>
  <si>
    <t>Total REVENUE - Other</t>
  </si>
  <si>
    <t>Total Uncategorized Income</t>
  </si>
  <si>
    <t>Total Cost of Goods Sold</t>
  </si>
  <si>
    <t>Total Interest Expense</t>
  </si>
  <si>
    <t>Total Bank Fees - Other</t>
  </si>
  <si>
    <t>Total Benefits</t>
  </si>
  <si>
    <t>Total CED Expenses</t>
  </si>
  <si>
    <t>General Journal</t>
  </si>
  <si>
    <t>Check</t>
  </si>
  <si>
    <t>Liability Check</t>
  </si>
  <si>
    <t>Paycheck</t>
  </si>
  <si>
    <t>Deposit</t>
  </si>
  <si>
    <t>Bill Pmt -Check</t>
  </si>
  <si>
    <t>Invoice</t>
  </si>
  <si>
    <t>Payment</t>
  </si>
  <si>
    <t>Bill</t>
  </si>
  <si>
    <t>1036</t>
  </si>
  <si>
    <t>1037</t>
  </si>
  <si>
    <t>1038</t>
  </si>
  <si>
    <t>Debit Card</t>
  </si>
  <si>
    <t>DD1876</t>
  </si>
  <si>
    <t>DD1877</t>
  </si>
  <si>
    <t>DD1878</t>
  </si>
  <si>
    <t>1033</t>
  </si>
  <si>
    <t>1034</t>
  </si>
  <si>
    <t>E-pay</t>
  </si>
  <si>
    <t>78942</t>
  </si>
  <si>
    <t>78943</t>
  </si>
  <si>
    <t>78944</t>
  </si>
  <si>
    <t>78945</t>
  </si>
  <si>
    <t>78946</t>
  </si>
  <si>
    <t>78947</t>
  </si>
  <si>
    <t>78948</t>
  </si>
  <si>
    <t>78949</t>
  </si>
  <si>
    <t>78950</t>
  </si>
  <si>
    <t>78951</t>
  </si>
  <si>
    <t>EFT0911</t>
  </si>
  <si>
    <t>EFT0917</t>
  </si>
  <si>
    <t>EFT</t>
  </si>
  <si>
    <t>1039</t>
  </si>
  <si>
    <t>DD1879</t>
  </si>
  <si>
    <t>DD1880</t>
  </si>
  <si>
    <t>DD1881</t>
  </si>
  <si>
    <t>1035</t>
  </si>
  <si>
    <t>PS090624</t>
  </si>
  <si>
    <t>Rental0926</t>
  </si>
  <si>
    <t>200270</t>
  </si>
  <si>
    <t>ZAP1244010</t>
  </si>
  <si>
    <t>2024TCS-6</t>
  </si>
  <si>
    <t>NonDeptFY25</t>
  </si>
  <si>
    <t>0000124948</t>
  </si>
  <si>
    <t>Wake the GSL Grant</t>
  </si>
  <si>
    <t>Invoice #SLC09240009</t>
  </si>
  <si>
    <t>Account #W435648</t>
  </si>
  <si>
    <t>Account #1584410000</t>
  </si>
  <si>
    <t>Member #13715</t>
  </si>
  <si>
    <t>Invoice #1230</t>
  </si>
  <si>
    <t>Invoice #8178</t>
  </si>
  <si>
    <t>Monday's in the Park</t>
  </si>
  <si>
    <t>Invoice #2024-01</t>
  </si>
  <si>
    <t>Invoice #6402</t>
  </si>
  <si>
    <t>Invoice #8180</t>
  </si>
  <si>
    <t>Reimbursement</t>
  </si>
  <si>
    <t>Invoice #337493</t>
  </si>
  <si>
    <t>authorize.net</t>
  </si>
  <si>
    <t>Merchant Service</t>
  </si>
  <si>
    <t>Utah Nonprofits Association</t>
  </si>
  <si>
    <t>Trader Joe's</t>
  </si>
  <si>
    <t>QuickBooks Payroll Service</t>
  </si>
  <si>
    <t>Coles, Deanne S</t>
  </si>
  <si>
    <t>Higgs, Jeda</t>
  </si>
  <si>
    <t>Johnson, Mariah</t>
  </si>
  <si>
    <t>MailChimp</t>
  </si>
  <si>
    <t>Jair Benitez</t>
  </si>
  <si>
    <t>United States Treasury {2}</t>
  </si>
  <si>
    <t>Ben Abbot</t>
  </si>
  <si>
    <t>Jani-King of Salt Lake City</t>
  </si>
  <si>
    <t>Kort Fine Art Services</t>
  </si>
  <si>
    <t>Osborne, Robbins &amp; Buhler LLC</t>
  </si>
  <si>
    <t>Rodney Ulugia</t>
  </si>
  <si>
    <t>Tevita Uanga Heimuli</t>
  </si>
  <si>
    <t>Utah Arts Alliance</t>
  </si>
  <si>
    <t>Les Olson Company</t>
  </si>
  <si>
    <t>Salt Lake City Public Utilities</t>
  </si>
  <si>
    <t>Alliance Member Services</t>
  </si>
  <si>
    <t>SartainAndSaunders, LLC</t>
  </si>
  <si>
    <t>Zoom Video Communications, Inc.</t>
  </si>
  <si>
    <t>Dawn Borchardt</t>
  </si>
  <si>
    <t>Warren S. Winegar</t>
  </si>
  <si>
    <t>Rocky Mountain Power</t>
  </si>
  <si>
    <t>Pathway Associates, LLC</t>
  </si>
  <si>
    <t>Internal Revenue Service</t>
  </si>
  <si>
    <t>Intuit QuickBooks</t>
  </si>
  <si>
    <t>City of Industry</t>
  </si>
  <si>
    <t>FedEx</t>
  </si>
  <si>
    <t>Bonwood Bowl</t>
  </si>
  <si>
    <t>Facebook</t>
  </si>
  <si>
    <t>Nick Pedersen Art + Design</t>
  </si>
  <si>
    <t>Spy Hop Productions</t>
  </si>
  <si>
    <t>Trevor Dahl</t>
  </si>
  <si>
    <t>Utah Museum of Contemporary Art</t>
  </si>
  <si>
    <t>Collective Threads</t>
  </si>
  <si>
    <t>Indigo Cook</t>
  </si>
  <si>
    <t>Michelle Judd</t>
  </si>
  <si>
    <t>Visit Salt Lake/Now Playing Utah</t>
  </si>
  <si>
    <t>NEA</t>
  </si>
  <si>
    <t>ZAP</t>
  </si>
  <si>
    <t>Price Family Foundation</t>
  </si>
  <si>
    <t>Salt Lake City Corporation*</t>
  </si>
  <si>
    <t>Mestizo Institute of Culture &amp; Arts</t>
  </si>
  <si>
    <t>Plan-B Theatre Company</t>
  </si>
  <si>
    <t>Of Salt and Sand</t>
  </si>
  <si>
    <t>Nicholas Carpenter</t>
  </si>
  <si>
    <t>Peratrovich, LLC</t>
  </si>
  <si>
    <t>Stefan Lesueur</t>
  </si>
  <si>
    <t>Mitsu Salmon</t>
  </si>
  <si>
    <t>Kellie Bornhoft</t>
  </si>
  <si>
    <t>Dominion Energy</t>
  </si>
  <si>
    <t>P. P. C.</t>
  </si>
  <si>
    <t>Skymail International</t>
  </si>
  <si>
    <t>Debra Magpie Earling Reading</t>
  </si>
  <si>
    <t>Created by Payroll Service on 09/04/2024</t>
  </si>
  <si>
    <t>Direct Deposit</t>
  </si>
  <si>
    <t>Returned EFT/Invalid Account</t>
  </si>
  <si>
    <t>87-0386724 QB Tracking # 2064748814</t>
  </si>
  <si>
    <t>VOID:</t>
  </si>
  <si>
    <t>W435648</t>
  </si>
  <si>
    <t>Rejected Tax Payment</t>
  </si>
  <si>
    <t>Created by Payroll Service on 09/17/2024</t>
  </si>
  <si>
    <t>Artwork Sold - Simon Zivny</t>
  </si>
  <si>
    <t>Service Charge</t>
  </si>
  <si>
    <t>Salt Lake City Non Departmental Appropriation</t>
  </si>
  <si>
    <t>Donation: Wake the Great Salt Lake Public Art Project</t>
  </si>
  <si>
    <t>Non-profit rental rate</t>
  </si>
  <si>
    <t>Security and Management - 2 hours @ $30</t>
  </si>
  <si>
    <t>-SPLIT-</t>
  </si>
  <si>
    <t>Total Conference Fees</t>
  </si>
  <si>
    <t>Total Contracted Services</t>
  </si>
  <si>
    <t>Total Credit Card Fees</t>
  </si>
  <si>
    <t>Total Depreciation</t>
  </si>
  <si>
    <t>Total Dues/Subscriptions/Publications</t>
  </si>
  <si>
    <t>Total Employee Screenings</t>
  </si>
  <si>
    <t>Total General Insurance</t>
  </si>
  <si>
    <t>Total In-Kind SLC Dept DED Expenses</t>
  </si>
  <si>
    <t>Total Parking/Mileage</t>
  </si>
  <si>
    <t>Total Federal Unemployment Tax</t>
  </si>
  <si>
    <t>Total FICA</t>
  </si>
  <si>
    <t>Total State Unemployment Tax</t>
  </si>
  <si>
    <t>Total Payroll Taxes - Other</t>
  </si>
  <si>
    <t>Total Permits &amp; Licenses</t>
  </si>
  <si>
    <t>Total Rent</t>
  </si>
  <si>
    <t>Total Salaries &amp; Wages</t>
  </si>
  <si>
    <t>Total Travel</t>
  </si>
  <si>
    <t>Total Utilities</t>
  </si>
  <si>
    <t>Total General &amp; Adminstrative - Other</t>
  </si>
  <si>
    <t>Total Advertising &amp; Publicity</t>
  </si>
  <si>
    <t>Total Artist Emergency Fund</t>
  </si>
  <si>
    <t>Total Beverages Purchased - Other</t>
  </si>
  <si>
    <t>Total Equipment Rental</t>
  </si>
  <si>
    <t>Total Equipment Repairs &amp; Maintenance</t>
  </si>
  <si>
    <t>Total Food &amp; Beverage</t>
  </si>
  <si>
    <t>Total Grant Expense - Other</t>
  </si>
  <si>
    <t>Total Graphics/Design Work</t>
  </si>
  <si>
    <t>Total Honoraria &amp; Artist Fees</t>
  </si>
  <si>
    <t>Total In-Kind Goods &amp; Services</t>
  </si>
  <si>
    <t>Total Lodging</t>
  </si>
  <si>
    <t>Total Mailing</t>
  </si>
  <si>
    <t>Total Meals</t>
  </si>
  <si>
    <t>Total Merchandise</t>
  </si>
  <si>
    <t>Total Miscellaneous Charge</t>
  </si>
  <si>
    <t>Total Postage</t>
  </si>
  <si>
    <t>Total Printing</t>
  </si>
  <si>
    <t>Total Public Art</t>
  </si>
  <si>
    <t>Total Security</t>
  </si>
  <si>
    <t>Total Supplies</t>
  </si>
  <si>
    <t>Total Unemployment</t>
  </si>
  <si>
    <t>Total Program Expenses - Other</t>
  </si>
  <si>
    <t>Total EXPENSES - Other</t>
  </si>
  <si>
    <t>Total Payroll Expenses</t>
  </si>
  <si>
    <t>Total Reconciliation Discrepancies</t>
  </si>
  <si>
    <t>Total Program Startup Cash</t>
  </si>
  <si>
    <t>No accnt</t>
  </si>
  <si>
    <t>Total no accnt</t>
  </si>
  <si>
    <t>2024 UNA Annual Conference</t>
  </si>
  <si>
    <t>2024 TCS Contract Payment #5</t>
  </si>
  <si>
    <t>Fundraising Consultant</t>
  </si>
  <si>
    <t>Parking 07/19, 08/07, 08/21</t>
  </si>
  <si>
    <t>Advertising: GSL educational video</t>
  </si>
  <si>
    <t>Pioneer Park RFQ</t>
  </si>
  <si>
    <t>Panel Discussion: Greenhouse//On Route</t>
  </si>
  <si>
    <t>Flash Project</t>
  </si>
  <si>
    <t>Opening Reception</t>
  </si>
  <si>
    <t>Art Design Board Meeting</t>
  </si>
  <si>
    <t>Arts Council Board Meeting</t>
  </si>
  <si>
    <t>Gallery Stroll</t>
  </si>
  <si>
    <t>Team Building</t>
  </si>
  <si>
    <t>Grants: Wake Local Activations</t>
  </si>
  <si>
    <t>MIP 07/08/2024</t>
  </si>
  <si>
    <t>Thank you cards and envelopes</t>
  </si>
  <si>
    <t>Gallery post cards</t>
  </si>
  <si>
    <t>staff birthday cards for FY25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</si>
</sst>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/dd/yyyy"/>
    <numFmt numFmtId="165" formatCode="#,##0.00;\-#,##0.00"/>
    <numFmt numFmtId="166" formatCode="#,##0.0#%;\-#,##0.0#%"/>
  </numFmts>
  <fonts count="6" x14ac:knownFonts="1">
    <font>
      <sz val="11"/>
      <color theme="1"/>
      <name val="Aptos Narrow"/>
      <family val="2"/>
      <scheme val="minor"/>
    </font>
    <font>
      <b/>
      <sz val="8"/>
      <color rgb="FF323232"/>
      <name val="Arial"/>
      <family val="2"/>
    </font>
    <font>
      <b/>
      <sz val="12"/>
      <color rgb="FF323232"/>
      <name val="Arial"/>
      <family val="2"/>
    </font>
    <font>
      <b/>
      <sz val="14"/>
      <color rgb="FF323232"/>
      <name val="Arial"/>
      <family val="2"/>
    </font>
    <font>
      <b/>
      <sz val="10"/>
      <color rgb="FF323232"/>
      <name val="Arial"/>
      <family val="2"/>
    </font>
    <font>
      <sz val="8"/>
      <color rgb="FF323232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49" fontId="1" fillId="0" borderId="0" xfId="0" applyNumberFormat="1" applyFont="1"/>
    <xf numFmtId="49" fontId="2" fillId="0" borderId="0" xfId="0" applyNumberFormat="1" applyFont="1"/>
    <xf numFmtId="49" fontId="3" fillId="0" borderId="0" xfId="0" applyNumberFormat="1" applyFont="1"/>
    <xf numFmtId="49" fontId="4" fillId="0" borderId="0" xfId="0" applyNumberFormat="1" applyFont="1"/>
    <xf numFmtId="165" fontId="5" fillId="0" borderId="0" xfId="0" applyNumberFormat="1" applyFont="1"/>
    <xf numFmtId="165" fontId="5" fillId="0" borderId="2" xfId="0" applyNumberFormat="1" applyFont="1" applyBorder="1"/>
    <xf numFmtId="165" fontId="5" fillId="0" borderId="3" xfId="0" applyNumberFormat="1" applyFont="1" applyBorder="1"/>
    <xf numFmtId="165" fontId="5" fillId="0" borderId="5" xfId="0" applyNumberFormat="1" applyFont="1" applyBorder="1"/>
    <xf numFmtId="165" fontId="1" fillId="0" borderId="4" xfId="0" applyNumberFormat="1" applyFont="1" applyBorder="1"/>
    <xf numFmtId="0" fontId="1" fillId="0" borderId="0" xfId="0" applyFont="1"/>
    <xf numFmtId="49" fontId="1" fillId="0" borderId="0" xfId="0" applyNumberFormat="1" applyFont="1" applyAlignment="1">
      <alignment horizontal="right"/>
    </xf>
    <xf numFmtId="164" fontId="1" fillId="0" borderId="0" xfId="0" applyNumberFormat="1" applyFont="1" applyAlignment="1">
      <alignment horizontal="right"/>
    </xf>
    <xf numFmtId="49" fontId="1" fillId="0" borderId="0" xfId="0" applyNumberFormat="1" applyFont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/>
    <xf numFmtId="49" fontId="0" fillId="0" borderId="1" xfId="0" applyNumberFormat="1" applyBorder="1" applyAlignment="1">
      <alignment horizontal="centerContinuous"/>
    </xf>
    <xf numFmtId="49" fontId="0" fillId="0" borderId="0" xfId="0" applyNumberFormat="1" applyAlignment="1">
      <alignment horizontal="centerContinuous"/>
    </xf>
    <xf numFmtId="49" fontId="1" fillId="0" borderId="0" xfId="0" applyNumberFormat="1" applyFont="1" applyAlignment="1">
      <alignment horizontal="centerContinuous"/>
    </xf>
    <xf numFmtId="49" fontId="5" fillId="0" borderId="0" xfId="0" applyNumberFormat="1" applyFont="1"/>
    <xf numFmtId="49" fontId="1" fillId="0" borderId="6" xfId="0" applyNumberFormat="1" applyFont="1" applyBorder="1" applyAlignment="1">
      <alignment horizontal="center"/>
    </xf>
    <xf numFmtId="49" fontId="0" fillId="0" borderId="0" xfId="0" applyNumberFormat="1" applyAlignment="1">
      <alignment horizontal="center"/>
    </xf>
    <xf numFmtId="166" fontId="5" fillId="0" borderId="0" xfId="0" applyNumberFormat="1" applyFont="1"/>
    <xf numFmtId="166" fontId="5" fillId="0" borderId="2" xfId="0" applyNumberFormat="1" applyFont="1" applyBorder="1"/>
    <xf numFmtId="166" fontId="5" fillId="0" borderId="3" xfId="0" applyNumberFormat="1" applyFont="1" applyBorder="1"/>
    <xf numFmtId="166" fontId="5" fillId="0" borderId="5" xfId="0" applyNumberFormat="1" applyFont="1" applyBorder="1"/>
    <xf numFmtId="166" fontId="1" fillId="0" borderId="4" xfId="0" applyNumberFormat="1" applyFont="1" applyBorder="1"/>
    <xf numFmtId="164" fontId="1" fillId="0" borderId="0" xfId="0" applyNumberFormat="1" applyFont="1"/>
    <xf numFmtId="165" fontId="1" fillId="0" borderId="0" xfId="0" applyNumberFormat="1" applyFont="1"/>
    <xf numFmtId="164" fontId="5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7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8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emf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4.emf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emf"/><Relationship Id="rId1" Type="http://schemas.openxmlformats.org/officeDocument/2006/relationships/image" Target="../media/image5.emf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8.emf"/><Relationship Id="rId1" Type="http://schemas.openxmlformats.org/officeDocument/2006/relationships/image" Target="../media/image7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4</xdr:col>
          <xdr:colOff>114300</xdr:colOff>
          <xdr:row>1</xdr:row>
          <xdr:rowOff>31750</xdr:rowOff>
        </xdr:to>
        <xdr:sp macro="" textlink="">
          <xdr:nvSpPr>
            <xdr:cNvPr id="1025" name="FILTER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4</xdr:col>
          <xdr:colOff>114300</xdr:colOff>
          <xdr:row>1</xdr:row>
          <xdr:rowOff>31750</xdr:rowOff>
        </xdr:to>
        <xdr:sp macro="" textlink="">
          <xdr:nvSpPr>
            <xdr:cNvPr id="1026" name="HEADER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4</xdr:col>
          <xdr:colOff>114300</xdr:colOff>
          <xdr:row>1</xdr:row>
          <xdr:rowOff>31750</xdr:rowOff>
        </xdr:to>
        <xdr:sp macro="" textlink="">
          <xdr:nvSpPr>
            <xdr:cNvPr id="3073" name="FILTER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1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4</xdr:col>
          <xdr:colOff>114300</xdr:colOff>
          <xdr:row>1</xdr:row>
          <xdr:rowOff>31750</xdr:rowOff>
        </xdr:to>
        <xdr:sp macro="" textlink="">
          <xdr:nvSpPr>
            <xdr:cNvPr id="3074" name="HEADER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1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4</xdr:col>
          <xdr:colOff>114300</xdr:colOff>
          <xdr:row>1</xdr:row>
          <xdr:rowOff>31750</xdr:rowOff>
        </xdr:to>
        <xdr:sp macro="" textlink="">
          <xdr:nvSpPr>
            <xdr:cNvPr id="2049" name="FILTER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2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4</xdr:col>
          <xdr:colOff>114300</xdr:colOff>
          <xdr:row>1</xdr:row>
          <xdr:rowOff>31750</xdr:rowOff>
        </xdr:to>
        <xdr:sp macro="" textlink="">
          <xdr:nvSpPr>
            <xdr:cNvPr id="2050" name="HEADER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2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4</xdr:col>
          <xdr:colOff>114300</xdr:colOff>
          <xdr:row>1</xdr:row>
          <xdr:rowOff>31750</xdr:rowOff>
        </xdr:to>
        <xdr:sp macro="" textlink="">
          <xdr:nvSpPr>
            <xdr:cNvPr id="5121" name="FILTER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3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4</xdr:col>
          <xdr:colOff>114300</xdr:colOff>
          <xdr:row>1</xdr:row>
          <xdr:rowOff>31750</xdr:rowOff>
        </xdr:to>
        <xdr:sp macro="" textlink="">
          <xdr:nvSpPr>
            <xdr:cNvPr id="5122" name="HEADER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3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0</xdr:colOff>
      <xdr:row>0</xdr:row>
      <xdr:rowOff>0</xdr:rowOff>
    </xdr:from>
    <xdr:to>
      <xdr:col>0</xdr:col>
      <xdr:colOff>63500</xdr:colOff>
      <xdr:row>0</xdr:row>
      <xdr:rowOff>102592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485FD36C-AA94-F4F6-C500-2CB0689AAA5E}"/>
            </a:ext>
          </a:extLst>
        </xdr:cNvPr>
        <xdr:cNvSpPr txBox="1"/>
      </xdr:nvSpPr>
      <xdr:spPr>
        <a:xfrm>
          <a:off x="0" y="0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US" sz="100">
              <a:latin typeface="ZWAdobeF" pitchFamily="2" charset="0"/>
            </a:rPr>
            <a:t>X0AO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63500</xdr:colOff>
      <xdr:row>0</xdr:row>
      <xdr:rowOff>102592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B1047E0-D7B1-A192-6301-5025879EF316}"/>
            </a:ext>
          </a:extLst>
        </xdr:cNvPr>
        <xdr:cNvSpPr txBox="1"/>
      </xdr:nvSpPr>
      <xdr:spPr>
        <a:xfrm>
          <a:off x="0" y="0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US" sz="100">
              <a:latin typeface="ZWAdobeF" pitchFamily="2" charset="0"/>
            </a:rPr>
            <a:t>X0AO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image" Target="../media/image4.emf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ontrol" Target="../activeX/activeX4.xml"/><Relationship Id="rId5" Type="http://schemas.openxmlformats.org/officeDocument/2006/relationships/image" Target="../media/image3.emf"/><Relationship Id="rId4" Type="http://schemas.openxmlformats.org/officeDocument/2006/relationships/control" Target="../activeX/activeX3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7" Type="http://schemas.openxmlformats.org/officeDocument/2006/relationships/image" Target="../media/image6.emf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ontrol" Target="../activeX/activeX6.xml"/><Relationship Id="rId5" Type="http://schemas.openxmlformats.org/officeDocument/2006/relationships/image" Target="../media/image5.emf"/><Relationship Id="rId4" Type="http://schemas.openxmlformats.org/officeDocument/2006/relationships/control" Target="../activeX/activeX5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7" Type="http://schemas.openxmlformats.org/officeDocument/2006/relationships/image" Target="../media/image8.emf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6" Type="http://schemas.openxmlformats.org/officeDocument/2006/relationships/control" Target="../activeX/activeX8.xml"/><Relationship Id="rId5" Type="http://schemas.openxmlformats.org/officeDocument/2006/relationships/image" Target="../media/image7.emf"/><Relationship Id="rId4" Type="http://schemas.openxmlformats.org/officeDocument/2006/relationships/control" Target="../activeX/activeX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CE96C0-B487-41F1-86A1-C1151E31514E}">
  <sheetPr codeName="Sheet1"/>
  <dimension ref="A1:H72"/>
  <sheetViews>
    <sheetView workbookViewId="0">
      <pane xSplit="7" ySplit="4" topLeftCell="H5" activePane="bottomRight" state="frozenSplit"/>
      <selection pane="topRight" activeCell="H1" sqref="H1"/>
      <selection pane="bottomLeft" activeCell="A5" sqref="A5"/>
      <selection pane="bottomRight" activeCell="K9" sqref="K9"/>
    </sheetView>
  </sheetViews>
  <sheetFormatPr defaultRowHeight="14.5" x14ac:dyDescent="0.35"/>
  <cols>
    <col min="1" max="6" width="3" style="10" customWidth="1"/>
    <col min="7" max="7" width="24.54296875" style="10" customWidth="1"/>
    <col min="8" max="8" width="11.54296875" bestFit="1" customWidth="1"/>
  </cols>
  <sheetData>
    <row r="1" spans="1:8" ht="15.5" x14ac:dyDescent="0.35">
      <c r="A1" s="2" t="s">
        <v>1</v>
      </c>
      <c r="B1" s="1"/>
      <c r="C1" s="1"/>
      <c r="D1" s="1"/>
      <c r="E1" s="1"/>
      <c r="F1" s="1"/>
      <c r="G1" s="1"/>
      <c r="H1" s="11" t="s">
        <v>0</v>
      </c>
    </row>
    <row r="2" spans="1:8" ht="18" x14ac:dyDescent="0.4">
      <c r="A2" s="3" t="s">
        <v>2</v>
      </c>
      <c r="B2" s="1"/>
      <c r="C2" s="1"/>
      <c r="D2" s="1"/>
      <c r="E2" s="1"/>
      <c r="F2" s="1"/>
      <c r="G2" s="1"/>
      <c r="H2" s="12">
        <v>45575</v>
      </c>
    </row>
    <row r="3" spans="1:8" x14ac:dyDescent="0.35">
      <c r="A3" s="4" t="s">
        <v>4</v>
      </c>
      <c r="B3" s="1"/>
      <c r="C3" s="1"/>
      <c r="D3" s="1"/>
      <c r="E3" s="1"/>
      <c r="F3" s="1"/>
      <c r="G3" s="1"/>
      <c r="H3" s="11" t="s">
        <v>3</v>
      </c>
    </row>
    <row r="4" spans="1:8" s="15" customFormat="1" ht="15" thickBot="1" x14ac:dyDescent="0.4">
      <c r="A4" s="13"/>
      <c r="B4" s="13"/>
      <c r="C4" s="13"/>
      <c r="D4" s="13"/>
      <c r="E4" s="13"/>
      <c r="F4" s="13"/>
      <c r="G4" s="13"/>
      <c r="H4" s="14" t="s">
        <v>5</v>
      </c>
    </row>
    <row r="5" spans="1:8" ht="15" thickTop="1" x14ac:dyDescent="0.35">
      <c r="A5" s="1" t="s">
        <v>6</v>
      </c>
      <c r="B5" s="1"/>
      <c r="C5" s="1"/>
      <c r="D5" s="1"/>
      <c r="E5" s="1"/>
      <c r="F5" s="1"/>
      <c r="G5" s="1"/>
      <c r="H5" s="5"/>
    </row>
    <row r="6" spans="1:8" x14ac:dyDescent="0.35">
      <c r="A6" s="1"/>
      <c r="B6" s="1" t="s">
        <v>7</v>
      </c>
      <c r="C6" s="1"/>
      <c r="D6" s="1"/>
      <c r="E6" s="1"/>
      <c r="F6" s="1"/>
      <c r="G6" s="1"/>
      <c r="H6" s="5"/>
    </row>
    <row r="7" spans="1:8" x14ac:dyDescent="0.35">
      <c r="A7" s="1"/>
      <c r="B7" s="1"/>
      <c r="C7" s="1" t="s">
        <v>8</v>
      </c>
      <c r="D7" s="1"/>
      <c r="E7" s="1"/>
      <c r="F7" s="1"/>
      <c r="G7" s="1"/>
      <c r="H7" s="5"/>
    </row>
    <row r="8" spans="1:8" x14ac:dyDescent="0.35">
      <c r="A8" s="1"/>
      <c r="B8" s="1"/>
      <c r="C8" s="1"/>
      <c r="D8" s="1" t="s">
        <v>9</v>
      </c>
      <c r="E8" s="1"/>
      <c r="F8" s="1"/>
      <c r="G8" s="1"/>
      <c r="H8" s="5"/>
    </row>
    <row r="9" spans="1:8" x14ac:dyDescent="0.35">
      <c r="A9" s="1"/>
      <c r="B9" s="1"/>
      <c r="C9" s="1"/>
      <c r="D9" s="1"/>
      <c r="E9" s="1" t="s">
        <v>10</v>
      </c>
      <c r="F9" s="1"/>
      <c r="G9" s="1"/>
      <c r="H9" s="5">
        <v>1292419.45</v>
      </c>
    </row>
    <row r="10" spans="1:8" x14ac:dyDescent="0.35">
      <c r="A10" s="1"/>
      <c r="B10" s="1"/>
      <c r="C10" s="1"/>
      <c r="D10" s="1"/>
      <c r="E10" s="1" t="s">
        <v>11</v>
      </c>
      <c r="F10" s="1"/>
      <c r="G10" s="1"/>
      <c r="H10" s="5">
        <v>650000</v>
      </c>
    </row>
    <row r="11" spans="1:8" x14ac:dyDescent="0.35">
      <c r="A11" s="1"/>
      <c r="B11" s="1"/>
      <c r="C11" s="1"/>
      <c r="D11" s="1"/>
      <c r="E11" s="1" t="s">
        <v>12</v>
      </c>
      <c r="F11" s="1"/>
      <c r="G11" s="1"/>
      <c r="H11" s="5">
        <v>59075</v>
      </c>
    </row>
    <row r="12" spans="1:8" x14ac:dyDescent="0.35">
      <c r="A12" s="1"/>
      <c r="B12" s="1"/>
      <c r="C12" s="1"/>
      <c r="D12" s="1"/>
      <c r="E12" s="1" t="s">
        <v>13</v>
      </c>
      <c r="F12" s="1"/>
      <c r="G12" s="1"/>
      <c r="H12" s="5">
        <v>2907.71</v>
      </c>
    </row>
    <row r="13" spans="1:8" ht="15" thickBot="1" x14ac:dyDescent="0.4">
      <c r="A13" s="1"/>
      <c r="B13" s="1"/>
      <c r="C13" s="1"/>
      <c r="D13" s="1"/>
      <c r="E13" s="1" t="s">
        <v>14</v>
      </c>
      <c r="F13" s="1"/>
      <c r="G13" s="1"/>
      <c r="H13" s="6">
        <v>65</v>
      </c>
    </row>
    <row r="14" spans="1:8" x14ac:dyDescent="0.35">
      <c r="A14" s="1"/>
      <c r="B14" s="1"/>
      <c r="C14" s="1"/>
      <c r="D14" s="1" t="s">
        <v>15</v>
      </c>
      <c r="E14" s="1"/>
      <c r="F14" s="1"/>
      <c r="G14" s="1"/>
      <c r="H14" s="5">
        <f>ROUND(SUM(H8:H13),5)</f>
        <v>2004467.16</v>
      </c>
    </row>
    <row r="15" spans="1:8" x14ac:dyDescent="0.35">
      <c r="A15" s="1"/>
      <c r="B15" s="1"/>
      <c r="C15" s="1"/>
      <c r="D15" s="1" t="s">
        <v>16</v>
      </c>
      <c r="E15" s="1"/>
      <c r="F15" s="1"/>
      <c r="G15" s="1"/>
      <c r="H15" s="5">
        <v>3.95</v>
      </c>
    </row>
    <row r="16" spans="1:8" x14ac:dyDescent="0.35">
      <c r="A16" s="1"/>
      <c r="B16" s="1"/>
      <c r="C16" s="1"/>
      <c r="D16" s="1" t="s">
        <v>17</v>
      </c>
      <c r="E16" s="1"/>
      <c r="F16" s="1"/>
      <c r="G16" s="1"/>
      <c r="H16" s="5"/>
    </row>
    <row r="17" spans="1:8" ht="15" thickBot="1" x14ac:dyDescent="0.4">
      <c r="A17" s="1"/>
      <c r="B17" s="1"/>
      <c r="C17" s="1"/>
      <c r="D17" s="1"/>
      <c r="E17" s="1" t="s">
        <v>18</v>
      </c>
      <c r="F17" s="1"/>
      <c r="G17" s="1"/>
      <c r="H17" s="6">
        <v>555489.87</v>
      </c>
    </row>
    <row r="18" spans="1:8" x14ac:dyDescent="0.35">
      <c r="A18" s="1"/>
      <c r="B18" s="1"/>
      <c r="C18" s="1"/>
      <c r="D18" s="1" t="s">
        <v>19</v>
      </c>
      <c r="E18" s="1"/>
      <c r="F18" s="1"/>
      <c r="G18" s="1"/>
      <c r="H18" s="5">
        <f>ROUND(SUM(H16:H17),5)</f>
        <v>555489.87</v>
      </c>
    </row>
    <row r="19" spans="1:8" ht="15" thickBot="1" x14ac:dyDescent="0.4">
      <c r="A19" s="1"/>
      <c r="B19" s="1"/>
      <c r="C19" s="1"/>
      <c r="D19" s="1" t="s">
        <v>20</v>
      </c>
      <c r="E19" s="1"/>
      <c r="F19" s="1"/>
      <c r="G19" s="1"/>
      <c r="H19" s="6">
        <v>1607.3</v>
      </c>
    </row>
    <row r="20" spans="1:8" x14ac:dyDescent="0.35">
      <c r="A20" s="1"/>
      <c r="B20" s="1"/>
      <c r="C20" s="1" t="s">
        <v>21</v>
      </c>
      <c r="D20" s="1"/>
      <c r="E20" s="1"/>
      <c r="F20" s="1"/>
      <c r="G20" s="1"/>
      <c r="H20" s="5">
        <f>ROUND(H7+SUM(H14:H15)+SUM(H18:H19),5)</f>
        <v>2561568.2799999998</v>
      </c>
    </row>
    <row r="21" spans="1:8" x14ac:dyDescent="0.35">
      <c r="A21" s="1"/>
      <c r="B21" s="1"/>
      <c r="C21" s="1" t="s">
        <v>22</v>
      </c>
      <c r="D21" s="1"/>
      <c r="E21" s="1"/>
      <c r="F21" s="1"/>
      <c r="G21" s="1"/>
      <c r="H21" s="5"/>
    </row>
    <row r="22" spans="1:8" ht="15" thickBot="1" x14ac:dyDescent="0.4">
      <c r="A22" s="1"/>
      <c r="B22" s="1"/>
      <c r="C22" s="1"/>
      <c r="D22" s="1" t="s">
        <v>22</v>
      </c>
      <c r="E22" s="1"/>
      <c r="F22" s="1"/>
      <c r="G22" s="1"/>
      <c r="H22" s="6">
        <v>32195</v>
      </c>
    </row>
    <row r="23" spans="1:8" x14ac:dyDescent="0.35">
      <c r="A23" s="1"/>
      <c r="B23" s="1"/>
      <c r="C23" s="1" t="s">
        <v>23</v>
      </c>
      <c r="D23" s="1"/>
      <c r="E23" s="1"/>
      <c r="F23" s="1"/>
      <c r="G23" s="1"/>
      <c r="H23" s="5">
        <f>ROUND(SUM(H21:H22),5)</f>
        <v>32195</v>
      </c>
    </row>
    <row r="24" spans="1:8" x14ac:dyDescent="0.35">
      <c r="A24" s="1"/>
      <c r="B24" s="1"/>
      <c r="C24" s="1" t="s">
        <v>24</v>
      </c>
      <c r="D24" s="1"/>
      <c r="E24" s="1"/>
      <c r="F24" s="1"/>
      <c r="G24" s="1"/>
      <c r="H24" s="5"/>
    </row>
    <row r="25" spans="1:8" x14ac:dyDescent="0.35">
      <c r="A25" s="1"/>
      <c r="B25" s="1"/>
      <c r="C25" s="1"/>
      <c r="D25" s="1" t="s">
        <v>25</v>
      </c>
      <c r="E25" s="1"/>
      <c r="F25" s="1"/>
      <c r="G25" s="1"/>
      <c r="H25" s="5"/>
    </row>
    <row r="26" spans="1:8" ht="15" thickBot="1" x14ac:dyDescent="0.4">
      <c r="A26" s="1"/>
      <c r="B26" s="1"/>
      <c r="C26" s="1"/>
      <c r="D26" s="1"/>
      <c r="E26" s="1" t="s">
        <v>26</v>
      </c>
      <c r="F26" s="1"/>
      <c r="G26" s="1"/>
      <c r="H26" s="6">
        <v>61.07</v>
      </c>
    </row>
    <row r="27" spans="1:8" x14ac:dyDescent="0.35">
      <c r="A27" s="1"/>
      <c r="B27" s="1"/>
      <c r="C27" s="1"/>
      <c r="D27" s="1" t="s">
        <v>27</v>
      </c>
      <c r="E27" s="1"/>
      <c r="F27" s="1"/>
      <c r="G27" s="1"/>
      <c r="H27" s="5">
        <f>ROUND(SUM(H25:H26),5)</f>
        <v>61.07</v>
      </c>
    </row>
    <row r="28" spans="1:8" ht="15" thickBot="1" x14ac:dyDescent="0.4">
      <c r="A28" s="1"/>
      <c r="B28" s="1"/>
      <c r="C28" s="1"/>
      <c r="D28" s="1" t="s">
        <v>28</v>
      </c>
      <c r="E28" s="1"/>
      <c r="F28" s="1"/>
      <c r="G28" s="1"/>
      <c r="H28" s="5">
        <v>5246.96</v>
      </c>
    </row>
    <row r="29" spans="1:8" ht="15" thickBot="1" x14ac:dyDescent="0.4">
      <c r="A29" s="1"/>
      <c r="B29" s="1"/>
      <c r="C29" s="1" t="s">
        <v>29</v>
      </c>
      <c r="D29" s="1"/>
      <c r="E29" s="1"/>
      <c r="F29" s="1"/>
      <c r="G29" s="1"/>
      <c r="H29" s="7">
        <f>ROUND(H24+SUM(H27:H28),5)</f>
        <v>5308.03</v>
      </c>
    </row>
    <row r="30" spans="1:8" x14ac:dyDescent="0.35">
      <c r="A30" s="1"/>
      <c r="B30" s="1" t="s">
        <v>30</v>
      </c>
      <c r="C30" s="1"/>
      <c r="D30" s="1"/>
      <c r="E30" s="1"/>
      <c r="F30" s="1"/>
      <c r="G30" s="1"/>
      <c r="H30" s="5">
        <f>ROUND(H6+H20+H23+H29,5)</f>
        <v>2599071.31</v>
      </c>
    </row>
    <row r="31" spans="1:8" x14ac:dyDescent="0.35">
      <c r="A31" s="1"/>
      <c r="B31" s="1" t="s">
        <v>31</v>
      </c>
      <c r="C31" s="1"/>
      <c r="D31" s="1"/>
      <c r="E31" s="1"/>
      <c r="F31" s="1"/>
      <c r="G31" s="1"/>
      <c r="H31" s="5"/>
    </row>
    <row r="32" spans="1:8" x14ac:dyDescent="0.35">
      <c r="A32" s="1"/>
      <c r="B32" s="1"/>
      <c r="C32" s="1" t="s">
        <v>31</v>
      </c>
      <c r="D32" s="1"/>
      <c r="E32" s="1"/>
      <c r="F32" s="1"/>
      <c r="G32" s="1"/>
      <c r="H32" s="5"/>
    </row>
    <row r="33" spans="1:8" x14ac:dyDescent="0.35">
      <c r="A33" s="1"/>
      <c r="B33" s="1"/>
      <c r="C33" s="1"/>
      <c r="D33" s="1" t="s">
        <v>32</v>
      </c>
      <c r="E33" s="1"/>
      <c r="F33" s="1"/>
      <c r="G33" s="1"/>
      <c r="H33" s="5">
        <v>15964</v>
      </c>
    </row>
    <row r="34" spans="1:8" x14ac:dyDescent="0.35">
      <c r="A34" s="1"/>
      <c r="B34" s="1"/>
      <c r="C34" s="1"/>
      <c r="D34" s="1" t="s">
        <v>33</v>
      </c>
      <c r="E34" s="1"/>
      <c r="F34" s="1"/>
      <c r="G34" s="1"/>
      <c r="H34" s="5">
        <v>18981</v>
      </c>
    </row>
    <row r="35" spans="1:8" x14ac:dyDescent="0.35">
      <c r="A35" s="1"/>
      <c r="B35" s="1"/>
      <c r="C35" s="1"/>
      <c r="D35" s="1" t="s">
        <v>34</v>
      </c>
      <c r="E35" s="1"/>
      <c r="F35" s="1"/>
      <c r="G35" s="1"/>
      <c r="H35" s="5">
        <v>6019</v>
      </c>
    </row>
    <row r="36" spans="1:8" ht="15" thickBot="1" x14ac:dyDescent="0.4">
      <c r="A36" s="1"/>
      <c r="B36" s="1"/>
      <c r="C36" s="1"/>
      <c r="D36" s="1" t="s">
        <v>35</v>
      </c>
      <c r="E36" s="1"/>
      <c r="F36" s="1"/>
      <c r="G36" s="1"/>
      <c r="H36" s="6">
        <v>348318</v>
      </c>
    </row>
    <row r="37" spans="1:8" x14ac:dyDescent="0.35">
      <c r="A37" s="1"/>
      <c r="B37" s="1"/>
      <c r="C37" s="1" t="s">
        <v>36</v>
      </c>
      <c r="D37" s="1"/>
      <c r="E37" s="1"/>
      <c r="F37" s="1"/>
      <c r="G37" s="1"/>
      <c r="H37" s="5">
        <f>ROUND(SUM(H32:H36),5)</f>
        <v>389282</v>
      </c>
    </row>
    <row r="38" spans="1:8" ht="15" thickBot="1" x14ac:dyDescent="0.4">
      <c r="A38" s="1"/>
      <c r="B38" s="1"/>
      <c r="C38" s="1" t="s">
        <v>37</v>
      </c>
      <c r="D38" s="1"/>
      <c r="E38" s="1"/>
      <c r="F38" s="1"/>
      <c r="G38" s="1"/>
      <c r="H38" s="5">
        <v>-389282</v>
      </c>
    </row>
    <row r="39" spans="1:8" ht="15" thickBot="1" x14ac:dyDescent="0.4">
      <c r="A39" s="1"/>
      <c r="B39" s="1" t="s">
        <v>36</v>
      </c>
      <c r="C39" s="1"/>
      <c r="D39" s="1"/>
      <c r="E39" s="1"/>
      <c r="F39" s="1"/>
      <c r="G39" s="1"/>
      <c r="H39" s="8">
        <f>ROUND(H31+SUM(H37:H38),5)</f>
        <v>0</v>
      </c>
    </row>
    <row r="40" spans="1:8" s="10" customFormat="1" ht="11" thickBot="1" x14ac:dyDescent="0.3">
      <c r="A40" s="1" t="s">
        <v>38</v>
      </c>
      <c r="B40" s="1"/>
      <c r="C40" s="1"/>
      <c r="D40" s="1"/>
      <c r="E40" s="1"/>
      <c r="F40" s="1"/>
      <c r="G40" s="1"/>
      <c r="H40" s="9">
        <f>ROUND(H5+H30+H39,5)</f>
        <v>2599071.31</v>
      </c>
    </row>
    <row r="41" spans="1:8" ht="15" thickTop="1" x14ac:dyDescent="0.35">
      <c r="A41" s="1" t="s">
        <v>39</v>
      </c>
      <c r="B41" s="1"/>
      <c r="C41" s="1"/>
      <c r="D41" s="1"/>
      <c r="E41" s="1"/>
      <c r="F41" s="1"/>
      <c r="G41" s="1"/>
      <c r="H41" s="5"/>
    </row>
    <row r="42" spans="1:8" x14ac:dyDescent="0.35">
      <c r="A42" s="1"/>
      <c r="B42" s="1" t="s">
        <v>40</v>
      </c>
      <c r="C42" s="1"/>
      <c r="D42" s="1"/>
      <c r="E42" s="1"/>
      <c r="F42" s="1"/>
      <c r="G42" s="1"/>
      <c r="H42" s="5"/>
    </row>
    <row r="43" spans="1:8" x14ac:dyDescent="0.35">
      <c r="A43" s="1"/>
      <c r="B43" s="1"/>
      <c r="C43" s="1" t="s">
        <v>41</v>
      </c>
      <c r="D43" s="1"/>
      <c r="E43" s="1"/>
      <c r="F43" s="1"/>
      <c r="G43" s="1"/>
      <c r="H43" s="5"/>
    </row>
    <row r="44" spans="1:8" x14ac:dyDescent="0.35">
      <c r="A44" s="1"/>
      <c r="B44" s="1"/>
      <c r="C44" s="1"/>
      <c r="D44" s="1" t="s">
        <v>42</v>
      </c>
      <c r="E44" s="1"/>
      <c r="F44" s="1"/>
      <c r="G44" s="1"/>
      <c r="H44" s="5"/>
    </row>
    <row r="45" spans="1:8" x14ac:dyDescent="0.35">
      <c r="A45" s="1"/>
      <c r="B45" s="1"/>
      <c r="C45" s="1"/>
      <c r="D45" s="1"/>
      <c r="E45" s="1" t="s">
        <v>43</v>
      </c>
      <c r="F45" s="1"/>
      <c r="G45" s="1"/>
      <c r="H45" s="5"/>
    </row>
    <row r="46" spans="1:8" x14ac:dyDescent="0.35">
      <c r="A46" s="1"/>
      <c r="B46" s="1"/>
      <c r="C46" s="1"/>
      <c r="D46" s="1"/>
      <c r="E46" s="1"/>
      <c r="F46" s="1" t="s">
        <v>44</v>
      </c>
      <c r="G46" s="1"/>
      <c r="H46" s="5">
        <v>1500</v>
      </c>
    </row>
    <row r="47" spans="1:8" x14ac:dyDescent="0.35">
      <c r="A47" s="1"/>
      <c r="B47" s="1"/>
      <c r="C47" s="1"/>
      <c r="D47" s="1"/>
      <c r="E47" s="1"/>
      <c r="F47" s="1" t="s">
        <v>45</v>
      </c>
      <c r="G47" s="1"/>
      <c r="H47" s="5">
        <v>150000</v>
      </c>
    </row>
    <row r="48" spans="1:8" x14ac:dyDescent="0.35">
      <c r="A48" s="1"/>
      <c r="B48" s="1"/>
      <c r="C48" s="1"/>
      <c r="D48" s="1"/>
      <c r="E48" s="1"/>
      <c r="F48" s="1" t="s">
        <v>46</v>
      </c>
      <c r="G48" s="1"/>
      <c r="H48" s="5">
        <v>8400</v>
      </c>
    </row>
    <row r="49" spans="1:8" ht="15" thickBot="1" x14ac:dyDescent="0.4">
      <c r="A49" s="1"/>
      <c r="B49" s="1"/>
      <c r="C49" s="1"/>
      <c r="D49" s="1"/>
      <c r="E49" s="1"/>
      <c r="F49" s="1" t="s">
        <v>47</v>
      </c>
      <c r="G49" s="1"/>
      <c r="H49" s="6">
        <v>46725</v>
      </c>
    </row>
    <row r="50" spans="1:8" x14ac:dyDescent="0.35">
      <c r="A50" s="1"/>
      <c r="B50" s="1"/>
      <c r="C50" s="1"/>
      <c r="D50" s="1"/>
      <c r="E50" s="1" t="s">
        <v>48</v>
      </c>
      <c r="F50" s="1"/>
      <c r="G50" s="1"/>
      <c r="H50" s="5">
        <f>ROUND(SUM(H45:H49),5)</f>
        <v>206625</v>
      </c>
    </row>
    <row r="51" spans="1:8" ht="15" thickBot="1" x14ac:dyDescent="0.4">
      <c r="A51" s="1"/>
      <c r="B51" s="1"/>
      <c r="C51" s="1"/>
      <c r="D51" s="1"/>
      <c r="E51" s="1" t="s">
        <v>49</v>
      </c>
      <c r="F51" s="1"/>
      <c r="G51" s="1"/>
      <c r="H51" s="6">
        <v>1506.72</v>
      </c>
    </row>
    <row r="52" spans="1:8" x14ac:dyDescent="0.35">
      <c r="A52" s="1"/>
      <c r="B52" s="1"/>
      <c r="C52" s="1"/>
      <c r="D52" s="1" t="s">
        <v>50</v>
      </c>
      <c r="E52" s="1"/>
      <c r="F52" s="1"/>
      <c r="G52" s="1"/>
      <c r="H52" s="5">
        <f>ROUND(H44+SUM(H50:H51),5)</f>
        <v>208131.72</v>
      </c>
    </row>
    <row r="53" spans="1:8" x14ac:dyDescent="0.35">
      <c r="A53" s="1"/>
      <c r="B53" s="1"/>
      <c r="C53" s="1"/>
      <c r="D53" s="1" t="s">
        <v>51</v>
      </c>
      <c r="E53" s="1"/>
      <c r="F53" s="1"/>
      <c r="G53" s="1"/>
      <c r="H53" s="5"/>
    </row>
    <row r="54" spans="1:8" x14ac:dyDescent="0.35">
      <c r="A54" s="1"/>
      <c r="B54" s="1"/>
      <c r="C54" s="1"/>
      <c r="D54" s="1"/>
      <c r="E54" s="1" t="s">
        <v>52</v>
      </c>
      <c r="F54" s="1"/>
      <c r="G54" s="1"/>
      <c r="H54" s="5"/>
    </row>
    <row r="55" spans="1:8" x14ac:dyDescent="0.35">
      <c r="A55" s="1"/>
      <c r="B55" s="1"/>
      <c r="C55" s="1"/>
      <c r="D55" s="1"/>
      <c r="E55" s="1"/>
      <c r="F55" s="1" t="s">
        <v>53</v>
      </c>
      <c r="G55" s="1"/>
      <c r="H55" s="5"/>
    </row>
    <row r="56" spans="1:8" x14ac:dyDescent="0.35">
      <c r="A56" s="1"/>
      <c r="B56" s="1"/>
      <c r="C56" s="1"/>
      <c r="D56" s="1"/>
      <c r="E56" s="1"/>
      <c r="F56" s="1"/>
      <c r="G56" s="1" t="s">
        <v>54</v>
      </c>
      <c r="H56" s="5">
        <v>299.26</v>
      </c>
    </row>
    <row r="57" spans="1:8" x14ac:dyDescent="0.35">
      <c r="A57" s="1"/>
      <c r="B57" s="1"/>
      <c r="C57" s="1"/>
      <c r="D57" s="1"/>
      <c r="E57" s="1"/>
      <c r="F57" s="1"/>
      <c r="G57" s="1" t="s">
        <v>55</v>
      </c>
      <c r="H57" s="5">
        <v>299.26</v>
      </c>
    </row>
    <row r="58" spans="1:8" x14ac:dyDescent="0.35">
      <c r="A58" s="1"/>
      <c r="B58" s="1"/>
      <c r="C58" s="1"/>
      <c r="D58" s="1"/>
      <c r="E58" s="1"/>
      <c r="F58" s="1"/>
      <c r="G58" s="1" t="s">
        <v>56</v>
      </c>
      <c r="H58" s="5">
        <v>408.26</v>
      </c>
    </row>
    <row r="59" spans="1:8" ht="15" thickBot="1" x14ac:dyDescent="0.4">
      <c r="A59" s="1"/>
      <c r="B59" s="1"/>
      <c r="C59" s="1"/>
      <c r="D59" s="1"/>
      <c r="E59" s="1"/>
      <c r="F59" s="1"/>
      <c r="G59" s="1" t="s">
        <v>57</v>
      </c>
      <c r="H59" s="5">
        <v>333.06</v>
      </c>
    </row>
    <row r="60" spans="1:8" ht="15" thickBot="1" x14ac:dyDescent="0.4">
      <c r="A60" s="1"/>
      <c r="B60" s="1"/>
      <c r="C60" s="1"/>
      <c r="D60" s="1"/>
      <c r="E60" s="1"/>
      <c r="F60" s="1" t="s">
        <v>58</v>
      </c>
      <c r="G60" s="1"/>
      <c r="H60" s="7">
        <f>ROUND(SUM(H55:H59),5)</f>
        <v>1339.84</v>
      </c>
    </row>
    <row r="61" spans="1:8" x14ac:dyDescent="0.35">
      <c r="A61" s="1"/>
      <c r="B61" s="1"/>
      <c r="C61" s="1"/>
      <c r="D61" s="1"/>
      <c r="E61" s="1" t="s">
        <v>59</v>
      </c>
      <c r="F61" s="1"/>
      <c r="G61" s="1"/>
      <c r="H61" s="5">
        <f>ROUND(H54+H60,5)</f>
        <v>1339.84</v>
      </c>
    </row>
    <row r="62" spans="1:8" x14ac:dyDescent="0.35">
      <c r="A62" s="1"/>
      <c r="B62" s="1"/>
      <c r="C62" s="1"/>
      <c r="D62" s="1"/>
      <c r="E62" s="1" t="s">
        <v>60</v>
      </c>
      <c r="F62" s="1"/>
      <c r="G62" s="1"/>
      <c r="H62" s="5">
        <v>200</v>
      </c>
    </row>
    <row r="63" spans="1:8" ht="15" thickBot="1" x14ac:dyDescent="0.4">
      <c r="A63" s="1"/>
      <c r="B63" s="1"/>
      <c r="C63" s="1"/>
      <c r="D63" s="1"/>
      <c r="E63" s="1" t="s">
        <v>61</v>
      </c>
      <c r="F63" s="1"/>
      <c r="G63" s="1"/>
      <c r="H63" s="5">
        <v>-7090.72</v>
      </c>
    </row>
    <row r="64" spans="1:8" ht="15" thickBot="1" x14ac:dyDescent="0.4">
      <c r="A64" s="1"/>
      <c r="B64" s="1"/>
      <c r="C64" s="1"/>
      <c r="D64" s="1" t="s">
        <v>62</v>
      </c>
      <c r="E64" s="1"/>
      <c r="F64" s="1"/>
      <c r="G64" s="1"/>
      <c r="H64" s="8">
        <f>ROUND(H53+SUM(H61:H63),5)</f>
        <v>-5550.88</v>
      </c>
    </row>
    <row r="65" spans="1:8" ht="15" thickBot="1" x14ac:dyDescent="0.4">
      <c r="A65" s="1"/>
      <c r="B65" s="1"/>
      <c r="C65" s="1" t="s">
        <v>63</v>
      </c>
      <c r="D65" s="1"/>
      <c r="E65" s="1"/>
      <c r="F65" s="1"/>
      <c r="G65" s="1"/>
      <c r="H65" s="7">
        <f>ROUND(H43+H52+H64,5)</f>
        <v>202580.84</v>
      </c>
    </row>
    <row r="66" spans="1:8" x14ac:dyDescent="0.35">
      <c r="A66" s="1"/>
      <c r="B66" s="1" t="s">
        <v>64</v>
      </c>
      <c r="C66" s="1"/>
      <c r="D66" s="1"/>
      <c r="E66" s="1"/>
      <c r="F66" s="1"/>
      <c r="G66" s="1"/>
      <c r="H66" s="5">
        <f>ROUND(H42+H65,5)</f>
        <v>202580.84</v>
      </c>
    </row>
    <row r="67" spans="1:8" x14ac:dyDescent="0.35">
      <c r="A67" s="1"/>
      <c r="B67" s="1" t="s">
        <v>65</v>
      </c>
      <c r="C67" s="1"/>
      <c r="D67" s="1"/>
      <c r="E67" s="1"/>
      <c r="F67" s="1"/>
      <c r="G67" s="1"/>
      <c r="H67" s="5"/>
    </row>
    <row r="68" spans="1:8" x14ac:dyDescent="0.35">
      <c r="A68" s="1"/>
      <c r="B68" s="1"/>
      <c r="C68" s="1" t="s">
        <v>66</v>
      </c>
      <c r="D68" s="1"/>
      <c r="E68" s="1"/>
      <c r="F68" s="1"/>
      <c r="G68" s="1"/>
      <c r="H68" s="5">
        <v>965583.89</v>
      </c>
    </row>
    <row r="69" spans="1:8" ht="15" thickBot="1" x14ac:dyDescent="0.4">
      <c r="A69" s="1"/>
      <c r="B69" s="1"/>
      <c r="C69" s="1" t="s">
        <v>67</v>
      </c>
      <c r="D69" s="1"/>
      <c r="E69" s="1"/>
      <c r="F69" s="1"/>
      <c r="G69" s="1"/>
      <c r="H69" s="5">
        <v>1430906.58</v>
      </c>
    </row>
    <row r="70" spans="1:8" ht="15" thickBot="1" x14ac:dyDescent="0.4">
      <c r="A70" s="1"/>
      <c r="B70" s="1" t="s">
        <v>68</v>
      </c>
      <c r="C70" s="1"/>
      <c r="D70" s="1"/>
      <c r="E70" s="1"/>
      <c r="F70" s="1"/>
      <c r="G70" s="1"/>
      <c r="H70" s="8">
        <f>ROUND(SUM(H67:H69),5)</f>
        <v>2396490.4700000002</v>
      </c>
    </row>
    <row r="71" spans="1:8" s="10" customFormat="1" ht="11" thickBot="1" x14ac:dyDescent="0.3">
      <c r="A71" s="1" t="s">
        <v>69</v>
      </c>
      <c r="B71" s="1"/>
      <c r="C71" s="1"/>
      <c r="D71" s="1"/>
      <c r="E71" s="1"/>
      <c r="F71" s="1"/>
      <c r="G71" s="1"/>
      <c r="H71" s="9">
        <f>ROUND(H41+H66+H70,5)</f>
        <v>2599071.31</v>
      </c>
    </row>
    <row r="72" spans="1:8" ht="15" thickTop="1" x14ac:dyDescent="0.35"/>
  </sheetData>
  <pageMargins left="0.7" right="0.7" top="0.75" bottom="0.75" header="0.1" footer="0.3"/>
  <pageSetup orientation="portrait" verticalDpi="0" r:id="rId1"/>
  <headerFooter>
    <oddFooter>&amp;R&amp;"Arial,Bold"&amp;8 Page &amp;P of &amp;N</oddFooter>
  </headerFooter>
  <drawing r:id="rId2"/>
  <legacyDrawing r:id="rId3"/>
  <controls>
    <mc:AlternateContent xmlns:mc="http://schemas.openxmlformats.org/markup-compatibility/2006">
      <mc:Choice Requires="x14">
        <control shapeId="1026" r:id="rId4" name="HEADER">
          <controlPr defaultSize="0" autoLin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4</xdr:col>
                <xdr:colOff>76200</xdr:colOff>
                <xdr:row>1</xdr:row>
                <xdr:rowOff>31750</xdr:rowOff>
              </to>
            </anchor>
          </controlPr>
        </control>
      </mc:Choice>
      <mc:Fallback>
        <control shapeId="1026" r:id="rId4" name="HEADER"/>
      </mc:Fallback>
    </mc:AlternateContent>
    <mc:AlternateContent xmlns:mc="http://schemas.openxmlformats.org/markup-compatibility/2006">
      <mc:Choice Requires="x14">
        <control shapeId="1025" r:id="rId6" name="FILTER">
          <controlPr defaultSize="0" autoLine="0" r:id="rId7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4</xdr:col>
                <xdr:colOff>76200</xdr:colOff>
                <xdr:row>1</xdr:row>
                <xdr:rowOff>31750</xdr:rowOff>
              </to>
            </anchor>
          </controlPr>
        </control>
      </mc:Choice>
      <mc:Fallback>
        <control shapeId="1025" r:id="rId6" name="FILTER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809148-C3E9-441A-ADB3-1E4CF84163AE}">
  <sheetPr codeName="Sheet3"/>
  <dimension ref="A1:O149"/>
  <sheetViews>
    <sheetView workbookViewId="0">
      <pane xSplit="8" ySplit="5" topLeftCell="I6" activePane="bottomRight" state="frozenSplit"/>
      <selection pane="topRight" activeCell="I1" sqref="I1"/>
      <selection pane="bottomLeft" activeCell="A6" sqref="A6"/>
      <selection pane="bottomRight" activeCell="R18" sqref="R18"/>
    </sheetView>
  </sheetViews>
  <sheetFormatPr defaultRowHeight="14.5" x14ac:dyDescent="0.35"/>
  <cols>
    <col min="1" max="7" width="3" style="10" customWidth="1"/>
    <col min="8" max="8" width="26.1796875" style="10" customWidth="1"/>
    <col min="9" max="9" width="13.453125" bestFit="1" customWidth="1"/>
    <col min="10" max="10" width="2.26953125" customWidth="1"/>
    <col min="11" max="11" width="10" bestFit="1" customWidth="1"/>
    <col min="12" max="12" width="2.26953125" customWidth="1"/>
    <col min="13" max="13" width="12" bestFit="1" customWidth="1"/>
    <col min="14" max="14" width="2.26953125" customWidth="1"/>
    <col min="15" max="15" width="11.54296875" bestFit="1" customWidth="1"/>
  </cols>
  <sheetData>
    <row r="1" spans="1:15" ht="15.5" x14ac:dyDescent="0.35">
      <c r="A1" s="2" t="s">
        <v>1</v>
      </c>
      <c r="B1" s="1"/>
      <c r="C1" s="1"/>
      <c r="D1" s="1"/>
      <c r="E1" s="1"/>
      <c r="F1" s="1"/>
      <c r="G1" s="1"/>
      <c r="H1" s="1"/>
      <c r="I1" s="16"/>
      <c r="J1" s="16"/>
      <c r="K1" s="16"/>
      <c r="L1" s="16"/>
      <c r="M1" s="16"/>
      <c r="N1" s="16"/>
      <c r="O1" s="11" t="s">
        <v>165</v>
      </c>
    </row>
    <row r="2" spans="1:15" ht="18" x14ac:dyDescent="0.4">
      <c r="A2" s="3" t="s">
        <v>71</v>
      </c>
      <c r="B2" s="1"/>
      <c r="C2" s="1"/>
      <c r="D2" s="1"/>
      <c r="E2" s="1"/>
      <c r="F2" s="1"/>
      <c r="G2" s="1"/>
      <c r="H2" s="1"/>
      <c r="I2" s="16"/>
      <c r="J2" s="16"/>
      <c r="K2" s="16"/>
      <c r="L2" s="16"/>
      <c r="M2" s="16"/>
      <c r="N2" s="16"/>
      <c r="O2" s="12">
        <v>45575</v>
      </c>
    </row>
    <row r="3" spans="1:15" x14ac:dyDescent="0.35">
      <c r="A3" s="4" t="s">
        <v>166</v>
      </c>
      <c r="B3" s="1"/>
      <c r="C3" s="1"/>
      <c r="D3" s="1"/>
      <c r="E3" s="1"/>
      <c r="F3" s="1"/>
      <c r="G3" s="1"/>
      <c r="H3" s="1"/>
      <c r="I3" s="16"/>
      <c r="J3" s="16"/>
      <c r="K3" s="16"/>
      <c r="L3" s="16"/>
      <c r="M3" s="16"/>
      <c r="N3" s="16"/>
      <c r="O3" s="11" t="s">
        <v>3</v>
      </c>
    </row>
    <row r="4" spans="1:15" ht="15" thickBot="1" x14ac:dyDescent="0.4">
      <c r="A4" s="1"/>
      <c r="B4" s="1"/>
      <c r="C4" s="1"/>
      <c r="D4" s="1"/>
      <c r="E4" s="1"/>
      <c r="F4" s="1"/>
      <c r="G4" s="1"/>
      <c r="H4" s="1"/>
      <c r="I4" s="18"/>
      <c r="J4" s="17"/>
      <c r="K4" s="18"/>
      <c r="L4" s="17"/>
      <c r="M4" s="18"/>
      <c r="N4" s="17"/>
      <c r="O4" s="18"/>
    </row>
    <row r="5" spans="1:15" s="15" customFormat="1" ht="15.5" thickTop="1" thickBot="1" x14ac:dyDescent="0.4">
      <c r="A5" s="13"/>
      <c r="B5" s="13"/>
      <c r="C5" s="13"/>
      <c r="D5" s="13"/>
      <c r="E5" s="13"/>
      <c r="F5" s="13"/>
      <c r="G5" s="13"/>
      <c r="H5" s="13"/>
      <c r="I5" s="21" t="s">
        <v>167</v>
      </c>
      <c r="J5" s="22"/>
      <c r="K5" s="21" t="s">
        <v>75</v>
      </c>
      <c r="L5" s="22"/>
      <c r="M5" s="21" t="s">
        <v>168</v>
      </c>
      <c r="N5" s="22"/>
      <c r="O5" s="21" t="s">
        <v>169</v>
      </c>
    </row>
    <row r="6" spans="1:15" ht="15" thickTop="1" x14ac:dyDescent="0.35">
      <c r="A6" s="1"/>
      <c r="B6" s="1" t="s">
        <v>79</v>
      </c>
      <c r="C6" s="1"/>
      <c r="D6" s="1"/>
      <c r="E6" s="1"/>
      <c r="F6" s="1"/>
      <c r="G6" s="1"/>
      <c r="H6" s="1"/>
      <c r="I6" s="5"/>
      <c r="J6" s="20"/>
      <c r="K6" s="5"/>
      <c r="L6" s="20"/>
      <c r="M6" s="5"/>
      <c r="N6" s="20"/>
      <c r="O6" s="23"/>
    </row>
    <row r="7" spans="1:15" x14ac:dyDescent="0.35">
      <c r="A7" s="1"/>
      <c r="B7" s="1"/>
      <c r="C7" s="1"/>
      <c r="D7" s="1" t="s">
        <v>80</v>
      </c>
      <c r="E7" s="1"/>
      <c r="F7" s="1"/>
      <c r="G7" s="1"/>
      <c r="H7" s="1"/>
      <c r="I7" s="5"/>
      <c r="J7" s="20"/>
      <c r="K7" s="5"/>
      <c r="L7" s="20"/>
      <c r="M7" s="5"/>
      <c r="N7" s="20"/>
      <c r="O7" s="23"/>
    </row>
    <row r="8" spans="1:15" x14ac:dyDescent="0.35">
      <c r="A8" s="1"/>
      <c r="B8" s="1"/>
      <c r="C8" s="1"/>
      <c r="D8" s="1"/>
      <c r="E8" s="1" t="s">
        <v>81</v>
      </c>
      <c r="F8" s="1"/>
      <c r="G8" s="1"/>
      <c r="H8" s="1"/>
      <c r="I8" s="5"/>
      <c r="J8" s="20"/>
      <c r="K8" s="5"/>
      <c r="L8" s="20"/>
      <c r="M8" s="5"/>
      <c r="N8" s="20"/>
      <c r="O8" s="23"/>
    </row>
    <row r="9" spans="1:15" x14ac:dyDescent="0.35">
      <c r="A9" s="1"/>
      <c r="B9" s="1"/>
      <c r="C9" s="1"/>
      <c r="D9" s="1"/>
      <c r="E9" s="1"/>
      <c r="F9" s="1" t="s">
        <v>82</v>
      </c>
      <c r="G9" s="1"/>
      <c r="H9" s="1"/>
      <c r="I9" s="5"/>
      <c r="J9" s="20"/>
      <c r="K9" s="5"/>
      <c r="L9" s="20"/>
      <c r="M9" s="5"/>
      <c r="N9" s="20"/>
      <c r="O9" s="23"/>
    </row>
    <row r="10" spans="1:15" x14ac:dyDescent="0.35">
      <c r="A10" s="1"/>
      <c r="B10" s="1"/>
      <c r="C10" s="1"/>
      <c r="D10" s="1"/>
      <c r="E10" s="1"/>
      <c r="F10" s="1"/>
      <c r="G10" s="1" t="s">
        <v>83</v>
      </c>
      <c r="H10" s="1"/>
      <c r="I10" s="5">
        <v>0</v>
      </c>
      <c r="J10" s="20"/>
      <c r="K10" s="5">
        <v>53805</v>
      </c>
      <c r="L10" s="20"/>
      <c r="M10" s="5">
        <f>ROUND((I10-K10),5)</f>
        <v>-53805</v>
      </c>
      <c r="N10" s="20"/>
      <c r="O10" s="23">
        <f>ROUND(IF(K10=0, IF(I10=0, 0, 1), I10/K10),5)</f>
        <v>0</v>
      </c>
    </row>
    <row r="11" spans="1:15" x14ac:dyDescent="0.35">
      <c r="A11" s="1"/>
      <c r="B11" s="1"/>
      <c r="C11" s="1"/>
      <c r="D11" s="1"/>
      <c r="E11" s="1"/>
      <c r="F11" s="1"/>
      <c r="G11" s="1" t="s">
        <v>84</v>
      </c>
      <c r="H11" s="1"/>
      <c r="I11" s="5">
        <v>0</v>
      </c>
      <c r="J11" s="20"/>
      <c r="K11" s="5">
        <v>1349037</v>
      </c>
      <c r="L11" s="20"/>
      <c r="M11" s="5">
        <f>ROUND((I11-K11),5)</f>
        <v>-1349037</v>
      </c>
      <c r="N11" s="20"/>
      <c r="O11" s="23">
        <f>ROUND(IF(K11=0, IF(I11=0, 0, 1), I11/K11),5)</f>
        <v>0</v>
      </c>
    </row>
    <row r="12" spans="1:15" x14ac:dyDescent="0.35">
      <c r="A12" s="1"/>
      <c r="B12" s="1"/>
      <c r="C12" s="1"/>
      <c r="D12" s="1"/>
      <c r="E12" s="1"/>
      <c r="F12" s="1"/>
      <c r="G12" s="1" t="s">
        <v>85</v>
      </c>
      <c r="H12" s="1"/>
      <c r="I12" s="5">
        <v>1000000</v>
      </c>
      <c r="J12" s="20"/>
      <c r="K12" s="5">
        <v>1000000</v>
      </c>
      <c r="L12" s="20"/>
      <c r="M12" s="5">
        <f>ROUND((I12-K12),5)</f>
        <v>0</v>
      </c>
      <c r="N12" s="20"/>
      <c r="O12" s="23">
        <f>ROUND(IF(K12=0, IF(I12=0, 0, 1), I12/K12),5)</f>
        <v>1</v>
      </c>
    </row>
    <row r="13" spans="1:15" ht="15" thickBot="1" x14ac:dyDescent="0.4">
      <c r="A13" s="1"/>
      <c r="B13" s="1"/>
      <c r="C13" s="1"/>
      <c r="D13" s="1"/>
      <c r="E13" s="1"/>
      <c r="F13" s="1"/>
      <c r="G13" s="1" t="s">
        <v>170</v>
      </c>
      <c r="H13" s="1"/>
      <c r="I13" s="6">
        <v>0</v>
      </c>
      <c r="J13" s="20"/>
      <c r="K13" s="6">
        <v>0</v>
      </c>
      <c r="L13" s="20"/>
      <c r="M13" s="6">
        <f>ROUND((I13-K13),5)</f>
        <v>0</v>
      </c>
      <c r="N13" s="20"/>
      <c r="O13" s="24">
        <f>ROUND(IF(K13=0, IF(I13=0, 0, 1), I13/K13),5)</f>
        <v>0</v>
      </c>
    </row>
    <row r="14" spans="1:15" x14ac:dyDescent="0.35">
      <c r="A14" s="1"/>
      <c r="B14" s="1"/>
      <c r="C14" s="1"/>
      <c r="D14" s="1"/>
      <c r="E14" s="1"/>
      <c r="F14" s="1" t="s">
        <v>86</v>
      </c>
      <c r="G14" s="1"/>
      <c r="H14" s="1"/>
      <c r="I14" s="5">
        <f>ROUND(SUM(I9:I13),5)</f>
        <v>1000000</v>
      </c>
      <c r="J14" s="20"/>
      <c r="K14" s="5">
        <f>ROUND(SUM(K9:K13),5)</f>
        <v>2402842</v>
      </c>
      <c r="L14" s="20"/>
      <c r="M14" s="5">
        <f>ROUND((I14-K14),5)</f>
        <v>-1402842</v>
      </c>
      <c r="N14" s="20"/>
      <c r="O14" s="23">
        <f>ROUND(IF(K14=0, IF(I14=0, 0, 1), I14/K14),5)</f>
        <v>0.41616999999999998</v>
      </c>
    </row>
    <row r="15" spans="1:15" x14ac:dyDescent="0.35">
      <c r="A15" s="1"/>
      <c r="B15" s="1"/>
      <c r="C15" s="1"/>
      <c r="D15" s="1"/>
      <c r="E15" s="1"/>
      <c r="F15" s="1" t="s">
        <v>87</v>
      </c>
      <c r="G15" s="1"/>
      <c r="H15" s="1"/>
      <c r="I15" s="5"/>
      <c r="J15" s="20"/>
      <c r="K15" s="5"/>
      <c r="L15" s="20"/>
      <c r="M15" s="5"/>
      <c r="N15" s="20"/>
      <c r="O15" s="23"/>
    </row>
    <row r="16" spans="1:15" x14ac:dyDescent="0.35">
      <c r="A16" s="1"/>
      <c r="B16" s="1"/>
      <c r="C16" s="1"/>
      <c r="D16" s="1"/>
      <c r="E16" s="1"/>
      <c r="F16" s="1"/>
      <c r="G16" s="1" t="s">
        <v>88</v>
      </c>
      <c r="H16" s="1"/>
      <c r="I16" s="5">
        <v>0</v>
      </c>
      <c r="J16" s="20"/>
      <c r="K16" s="5">
        <v>60000</v>
      </c>
      <c r="L16" s="20"/>
      <c r="M16" s="5">
        <f t="shared" ref="M16:M21" si="0">ROUND((I16-K16),5)</f>
        <v>-60000</v>
      </c>
      <c r="N16" s="20"/>
      <c r="O16" s="23">
        <f t="shared" ref="O16:O21" si="1">ROUND(IF(K16=0, IF(I16=0, 0, 1), I16/K16),5)</f>
        <v>0</v>
      </c>
    </row>
    <row r="17" spans="1:15" x14ac:dyDescent="0.35">
      <c r="A17" s="1"/>
      <c r="B17" s="1"/>
      <c r="C17" s="1"/>
      <c r="D17" s="1"/>
      <c r="E17" s="1"/>
      <c r="F17" s="1"/>
      <c r="G17" s="1" t="s">
        <v>89</v>
      </c>
      <c r="H17" s="1"/>
      <c r="I17" s="5">
        <v>720000</v>
      </c>
      <c r="J17" s="20"/>
      <c r="K17" s="5">
        <v>518322.31</v>
      </c>
      <c r="L17" s="20"/>
      <c r="M17" s="5">
        <f t="shared" si="0"/>
        <v>201677.69</v>
      </c>
      <c r="N17" s="20"/>
      <c r="O17" s="23">
        <f t="shared" si="1"/>
        <v>1.3891</v>
      </c>
    </row>
    <row r="18" spans="1:15" x14ac:dyDescent="0.35">
      <c r="A18" s="1"/>
      <c r="B18" s="1"/>
      <c r="C18" s="1"/>
      <c r="D18" s="1"/>
      <c r="E18" s="1"/>
      <c r="F18" s="1"/>
      <c r="G18" s="1" t="s">
        <v>90</v>
      </c>
      <c r="H18" s="1"/>
      <c r="I18" s="5">
        <v>0</v>
      </c>
      <c r="J18" s="20"/>
      <c r="K18" s="5">
        <v>220000</v>
      </c>
      <c r="L18" s="20"/>
      <c r="M18" s="5">
        <f t="shared" si="0"/>
        <v>-220000</v>
      </c>
      <c r="N18" s="20"/>
      <c r="O18" s="23">
        <f t="shared" si="1"/>
        <v>0</v>
      </c>
    </row>
    <row r="19" spans="1:15" x14ac:dyDescent="0.35">
      <c r="A19" s="1"/>
      <c r="B19" s="1"/>
      <c r="C19" s="1"/>
      <c r="D19" s="1"/>
      <c r="E19" s="1"/>
      <c r="F19" s="1"/>
      <c r="G19" s="1" t="s">
        <v>91</v>
      </c>
      <c r="H19" s="1"/>
      <c r="I19" s="5">
        <v>4305</v>
      </c>
      <c r="J19" s="20"/>
      <c r="K19" s="5">
        <v>6500</v>
      </c>
      <c r="L19" s="20"/>
      <c r="M19" s="5">
        <f t="shared" si="0"/>
        <v>-2195</v>
      </c>
      <c r="N19" s="20"/>
      <c r="O19" s="23">
        <f t="shared" si="1"/>
        <v>0.66230999999999995</v>
      </c>
    </row>
    <row r="20" spans="1:15" ht="15" thickBot="1" x14ac:dyDescent="0.4">
      <c r="A20" s="1"/>
      <c r="B20" s="1"/>
      <c r="C20" s="1"/>
      <c r="D20" s="1"/>
      <c r="E20" s="1"/>
      <c r="F20" s="1"/>
      <c r="G20" s="1" t="s">
        <v>171</v>
      </c>
      <c r="H20" s="1"/>
      <c r="I20" s="6">
        <v>0</v>
      </c>
      <c r="J20" s="20"/>
      <c r="K20" s="6">
        <v>0</v>
      </c>
      <c r="L20" s="20"/>
      <c r="M20" s="6">
        <f t="shared" si="0"/>
        <v>0</v>
      </c>
      <c r="N20" s="20"/>
      <c r="O20" s="24">
        <f t="shared" si="1"/>
        <v>0</v>
      </c>
    </row>
    <row r="21" spans="1:15" x14ac:dyDescent="0.35">
      <c r="A21" s="1"/>
      <c r="B21" s="1"/>
      <c r="C21" s="1"/>
      <c r="D21" s="1"/>
      <c r="E21" s="1"/>
      <c r="F21" s="1" t="s">
        <v>92</v>
      </c>
      <c r="G21" s="1"/>
      <c r="H21" s="1"/>
      <c r="I21" s="5">
        <f>ROUND(SUM(I15:I20),5)</f>
        <v>724305</v>
      </c>
      <c r="J21" s="20"/>
      <c r="K21" s="5">
        <f>ROUND(SUM(K15:K20),5)</f>
        <v>804822.31</v>
      </c>
      <c r="L21" s="20"/>
      <c r="M21" s="5">
        <f t="shared" si="0"/>
        <v>-80517.31</v>
      </c>
      <c r="N21" s="20"/>
      <c r="O21" s="23">
        <f t="shared" si="1"/>
        <v>0.89995999999999998</v>
      </c>
    </row>
    <row r="22" spans="1:15" x14ac:dyDescent="0.35">
      <c r="A22" s="1"/>
      <c r="B22" s="1"/>
      <c r="C22" s="1"/>
      <c r="D22" s="1"/>
      <c r="E22" s="1"/>
      <c r="F22" s="1" t="s">
        <v>93</v>
      </c>
      <c r="G22" s="1"/>
      <c r="H22" s="1"/>
      <c r="I22" s="5"/>
      <c r="J22" s="20"/>
      <c r="K22" s="5"/>
      <c r="L22" s="20"/>
      <c r="M22" s="5"/>
      <c r="N22" s="20"/>
      <c r="O22" s="23"/>
    </row>
    <row r="23" spans="1:15" x14ac:dyDescent="0.35">
      <c r="A23" s="1"/>
      <c r="B23" s="1"/>
      <c r="C23" s="1"/>
      <c r="D23" s="1"/>
      <c r="E23" s="1"/>
      <c r="F23" s="1"/>
      <c r="G23" s="1" t="s">
        <v>94</v>
      </c>
      <c r="H23" s="1"/>
      <c r="I23" s="5"/>
      <c r="J23" s="20"/>
      <c r="K23" s="5"/>
      <c r="L23" s="20"/>
      <c r="M23" s="5"/>
      <c r="N23" s="20"/>
      <c r="O23" s="23"/>
    </row>
    <row r="24" spans="1:15" x14ac:dyDescent="0.35">
      <c r="A24" s="1"/>
      <c r="B24" s="1"/>
      <c r="C24" s="1"/>
      <c r="D24" s="1"/>
      <c r="E24" s="1"/>
      <c r="F24" s="1"/>
      <c r="G24" s="1"/>
      <c r="H24" s="1" t="s">
        <v>95</v>
      </c>
      <c r="I24" s="5">
        <v>0</v>
      </c>
      <c r="J24" s="20"/>
      <c r="K24" s="5">
        <v>29000</v>
      </c>
      <c r="L24" s="20"/>
      <c r="M24" s="5">
        <f t="shared" ref="M24:M36" si="2">ROUND((I24-K24),5)</f>
        <v>-29000</v>
      </c>
      <c r="N24" s="20"/>
      <c r="O24" s="23">
        <f t="shared" ref="O24:O36" si="3">ROUND(IF(K24=0, IF(I24=0, 0, 1), I24/K24),5)</f>
        <v>0</v>
      </c>
    </row>
    <row r="25" spans="1:15" x14ac:dyDescent="0.35">
      <c r="A25" s="1"/>
      <c r="B25" s="1"/>
      <c r="C25" s="1"/>
      <c r="D25" s="1"/>
      <c r="E25" s="1"/>
      <c r="F25" s="1"/>
      <c r="G25" s="1"/>
      <c r="H25" s="1" t="s">
        <v>134</v>
      </c>
      <c r="I25" s="5">
        <v>0</v>
      </c>
      <c r="J25" s="20"/>
      <c r="K25" s="5">
        <v>0</v>
      </c>
      <c r="L25" s="20"/>
      <c r="M25" s="5">
        <f t="shared" si="2"/>
        <v>0</v>
      </c>
      <c r="N25" s="20"/>
      <c r="O25" s="23">
        <f t="shared" si="3"/>
        <v>0</v>
      </c>
    </row>
    <row r="26" spans="1:15" ht="15" thickBot="1" x14ac:dyDescent="0.4">
      <c r="A26" s="1"/>
      <c r="B26" s="1"/>
      <c r="C26" s="1"/>
      <c r="D26" s="1"/>
      <c r="E26" s="1"/>
      <c r="F26" s="1"/>
      <c r="G26" s="1"/>
      <c r="H26" s="1" t="s">
        <v>172</v>
      </c>
      <c r="I26" s="6">
        <v>0</v>
      </c>
      <c r="J26" s="20"/>
      <c r="K26" s="6">
        <v>0</v>
      </c>
      <c r="L26" s="20"/>
      <c r="M26" s="6">
        <f t="shared" si="2"/>
        <v>0</v>
      </c>
      <c r="N26" s="20"/>
      <c r="O26" s="24">
        <f t="shared" si="3"/>
        <v>0</v>
      </c>
    </row>
    <row r="27" spans="1:15" x14ac:dyDescent="0.35">
      <c r="A27" s="1"/>
      <c r="B27" s="1"/>
      <c r="C27" s="1"/>
      <c r="D27" s="1"/>
      <c r="E27" s="1"/>
      <c r="F27" s="1"/>
      <c r="G27" s="1" t="s">
        <v>96</v>
      </c>
      <c r="H27" s="1"/>
      <c r="I27" s="5">
        <f>ROUND(SUM(I23:I26),5)</f>
        <v>0</v>
      </c>
      <c r="J27" s="20"/>
      <c r="K27" s="5">
        <f>ROUND(SUM(K23:K26),5)</f>
        <v>29000</v>
      </c>
      <c r="L27" s="20"/>
      <c r="M27" s="5">
        <f t="shared" si="2"/>
        <v>-29000</v>
      </c>
      <c r="N27" s="20"/>
      <c r="O27" s="23">
        <f t="shared" si="3"/>
        <v>0</v>
      </c>
    </row>
    <row r="28" spans="1:15" x14ac:dyDescent="0.35">
      <c r="A28" s="1"/>
      <c r="B28" s="1"/>
      <c r="C28" s="1"/>
      <c r="D28" s="1"/>
      <c r="E28" s="1"/>
      <c r="F28" s="1"/>
      <c r="G28" s="1" t="s">
        <v>97</v>
      </c>
      <c r="H28" s="1"/>
      <c r="I28" s="5">
        <v>1500</v>
      </c>
      <c r="J28" s="20"/>
      <c r="K28" s="5">
        <v>6000</v>
      </c>
      <c r="L28" s="20"/>
      <c r="M28" s="5">
        <f t="shared" si="2"/>
        <v>-4500</v>
      </c>
      <c r="N28" s="20"/>
      <c r="O28" s="23">
        <f t="shared" si="3"/>
        <v>0.25</v>
      </c>
    </row>
    <row r="29" spans="1:15" x14ac:dyDescent="0.35">
      <c r="A29" s="1"/>
      <c r="B29" s="1"/>
      <c r="C29" s="1"/>
      <c r="D29" s="1"/>
      <c r="E29" s="1"/>
      <c r="F29" s="1"/>
      <c r="G29" s="1" t="s">
        <v>173</v>
      </c>
      <c r="H29" s="1"/>
      <c r="I29" s="5">
        <v>0</v>
      </c>
      <c r="J29" s="20"/>
      <c r="K29" s="5">
        <v>0</v>
      </c>
      <c r="L29" s="20"/>
      <c r="M29" s="5">
        <f t="shared" si="2"/>
        <v>0</v>
      </c>
      <c r="N29" s="20"/>
      <c r="O29" s="23">
        <f t="shared" si="3"/>
        <v>0</v>
      </c>
    </row>
    <row r="30" spans="1:15" x14ac:dyDescent="0.35">
      <c r="A30" s="1"/>
      <c r="B30" s="1"/>
      <c r="C30" s="1"/>
      <c r="D30" s="1"/>
      <c r="E30" s="1"/>
      <c r="F30" s="1"/>
      <c r="G30" s="1" t="s">
        <v>98</v>
      </c>
      <c r="H30" s="1"/>
      <c r="I30" s="5">
        <v>7064.5</v>
      </c>
      <c r="J30" s="20"/>
      <c r="K30" s="5">
        <v>6000</v>
      </c>
      <c r="L30" s="20"/>
      <c r="M30" s="5">
        <f t="shared" si="2"/>
        <v>1064.5</v>
      </c>
      <c r="N30" s="20"/>
      <c r="O30" s="23">
        <f t="shared" si="3"/>
        <v>1.1774199999999999</v>
      </c>
    </row>
    <row r="31" spans="1:15" x14ac:dyDescent="0.35">
      <c r="A31" s="1"/>
      <c r="B31" s="1"/>
      <c r="C31" s="1"/>
      <c r="D31" s="1"/>
      <c r="E31" s="1"/>
      <c r="F31" s="1"/>
      <c r="G31" s="1" t="s">
        <v>99</v>
      </c>
      <c r="H31" s="1"/>
      <c r="I31" s="5">
        <v>1070</v>
      </c>
      <c r="J31" s="20"/>
      <c r="K31" s="5">
        <v>3000</v>
      </c>
      <c r="L31" s="20"/>
      <c r="M31" s="5">
        <f t="shared" si="2"/>
        <v>-1930</v>
      </c>
      <c r="N31" s="20"/>
      <c r="O31" s="23">
        <f t="shared" si="3"/>
        <v>0.35666999999999999</v>
      </c>
    </row>
    <row r="32" spans="1:15" x14ac:dyDescent="0.35">
      <c r="A32" s="1"/>
      <c r="B32" s="1"/>
      <c r="C32" s="1"/>
      <c r="D32" s="1"/>
      <c r="E32" s="1"/>
      <c r="F32" s="1"/>
      <c r="G32" s="1" t="s">
        <v>100</v>
      </c>
      <c r="H32" s="1"/>
      <c r="I32" s="5">
        <v>20000</v>
      </c>
      <c r="J32" s="20"/>
      <c r="K32" s="5">
        <v>30000</v>
      </c>
      <c r="L32" s="20"/>
      <c r="M32" s="5">
        <f t="shared" si="2"/>
        <v>-10000</v>
      </c>
      <c r="N32" s="20"/>
      <c r="O32" s="23">
        <f t="shared" si="3"/>
        <v>0.66666999999999998</v>
      </c>
    </row>
    <row r="33" spans="1:15" x14ac:dyDescent="0.35">
      <c r="A33" s="1"/>
      <c r="B33" s="1"/>
      <c r="C33" s="1"/>
      <c r="D33" s="1"/>
      <c r="E33" s="1"/>
      <c r="F33" s="1"/>
      <c r="G33" s="1" t="s">
        <v>101</v>
      </c>
      <c r="H33" s="1"/>
      <c r="I33" s="5">
        <v>0</v>
      </c>
      <c r="J33" s="20"/>
      <c r="K33" s="5">
        <v>13200</v>
      </c>
      <c r="L33" s="20"/>
      <c r="M33" s="5">
        <f t="shared" si="2"/>
        <v>-13200</v>
      </c>
      <c r="N33" s="20"/>
      <c r="O33" s="23">
        <f t="shared" si="3"/>
        <v>0</v>
      </c>
    </row>
    <row r="34" spans="1:15" x14ac:dyDescent="0.35">
      <c r="A34" s="1"/>
      <c r="B34" s="1"/>
      <c r="C34" s="1"/>
      <c r="D34" s="1"/>
      <c r="E34" s="1"/>
      <c r="F34" s="1"/>
      <c r="G34" s="1" t="s">
        <v>174</v>
      </c>
      <c r="H34" s="1"/>
      <c r="I34" s="5">
        <v>0</v>
      </c>
      <c r="J34" s="20"/>
      <c r="K34" s="5">
        <v>0</v>
      </c>
      <c r="L34" s="20"/>
      <c r="M34" s="5">
        <f t="shared" si="2"/>
        <v>0</v>
      </c>
      <c r="N34" s="20"/>
      <c r="O34" s="23">
        <f t="shared" si="3"/>
        <v>0</v>
      </c>
    </row>
    <row r="35" spans="1:15" ht="15" thickBot="1" x14ac:dyDescent="0.4">
      <c r="A35" s="1"/>
      <c r="B35" s="1"/>
      <c r="C35" s="1"/>
      <c r="D35" s="1"/>
      <c r="E35" s="1"/>
      <c r="F35" s="1"/>
      <c r="G35" s="1" t="s">
        <v>175</v>
      </c>
      <c r="H35" s="1"/>
      <c r="I35" s="6">
        <v>0</v>
      </c>
      <c r="J35" s="20"/>
      <c r="K35" s="6">
        <v>0</v>
      </c>
      <c r="L35" s="20"/>
      <c r="M35" s="6">
        <f t="shared" si="2"/>
        <v>0</v>
      </c>
      <c r="N35" s="20"/>
      <c r="O35" s="24">
        <f t="shared" si="3"/>
        <v>0</v>
      </c>
    </row>
    <row r="36" spans="1:15" x14ac:dyDescent="0.35">
      <c r="A36" s="1"/>
      <c r="B36" s="1"/>
      <c r="C36" s="1"/>
      <c r="D36" s="1"/>
      <c r="E36" s="1"/>
      <c r="F36" s="1" t="s">
        <v>102</v>
      </c>
      <c r="G36" s="1"/>
      <c r="H36" s="1"/>
      <c r="I36" s="5">
        <f>ROUND(I22+SUM(I27:I35),5)</f>
        <v>29634.5</v>
      </c>
      <c r="J36" s="20"/>
      <c r="K36" s="5">
        <f>ROUND(K22+SUM(K27:K35),5)</f>
        <v>87200</v>
      </c>
      <c r="L36" s="20"/>
      <c r="M36" s="5">
        <f t="shared" si="2"/>
        <v>-57565.5</v>
      </c>
      <c r="N36" s="20"/>
      <c r="O36" s="23">
        <f t="shared" si="3"/>
        <v>0.33984999999999999</v>
      </c>
    </row>
    <row r="37" spans="1:15" x14ac:dyDescent="0.35">
      <c r="A37" s="1"/>
      <c r="B37" s="1"/>
      <c r="C37" s="1"/>
      <c r="D37" s="1"/>
      <c r="E37" s="1"/>
      <c r="F37" s="1" t="s">
        <v>103</v>
      </c>
      <c r="G37" s="1"/>
      <c r="H37" s="1"/>
      <c r="I37" s="5"/>
      <c r="J37" s="20"/>
      <c r="K37" s="5"/>
      <c r="L37" s="20"/>
      <c r="M37" s="5"/>
      <c r="N37" s="20"/>
      <c r="O37" s="23"/>
    </row>
    <row r="38" spans="1:15" x14ac:dyDescent="0.35">
      <c r="A38" s="1"/>
      <c r="B38" s="1"/>
      <c r="C38" s="1"/>
      <c r="D38" s="1"/>
      <c r="E38" s="1"/>
      <c r="F38" s="1"/>
      <c r="G38" s="1" t="s">
        <v>104</v>
      </c>
      <c r="H38" s="1"/>
      <c r="I38" s="5">
        <v>29520</v>
      </c>
      <c r="J38" s="20"/>
      <c r="K38" s="5">
        <v>200000</v>
      </c>
      <c r="L38" s="20"/>
      <c r="M38" s="5">
        <f>ROUND((I38-K38),5)</f>
        <v>-170480</v>
      </c>
      <c r="N38" s="20"/>
      <c r="O38" s="23">
        <f>ROUND(IF(K38=0, IF(I38=0, 0, 1), I38/K38),5)</f>
        <v>0.14760000000000001</v>
      </c>
    </row>
    <row r="39" spans="1:15" x14ac:dyDescent="0.35">
      <c r="A39" s="1"/>
      <c r="B39" s="1"/>
      <c r="C39" s="1"/>
      <c r="D39" s="1"/>
      <c r="E39" s="1"/>
      <c r="F39" s="1"/>
      <c r="G39" s="1" t="s">
        <v>105</v>
      </c>
      <c r="H39" s="1"/>
      <c r="I39" s="5">
        <v>0</v>
      </c>
      <c r="J39" s="20"/>
      <c r="K39" s="5">
        <v>40000</v>
      </c>
      <c r="L39" s="20"/>
      <c r="M39" s="5">
        <f>ROUND((I39-K39),5)</f>
        <v>-40000</v>
      </c>
      <c r="N39" s="20"/>
      <c r="O39" s="23">
        <f>ROUND(IF(K39=0, IF(I39=0, 0, 1), I39/K39),5)</f>
        <v>0</v>
      </c>
    </row>
    <row r="40" spans="1:15" x14ac:dyDescent="0.35">
      <c r="A40" s="1"/>
      <c r="B40" s="1"/>
      <c r="C40" s="1"/>
      <c r="D40" s="1"/>
      <c r="E40" s="1"/>
      <c r="F40" s="1"/>
      <c r="G40" s="1" t="s">
        <v>106</v>
      </c>
      <c r="H40" s="1"/>
      <c r="I40" s="5">
        <v>0</v>
      </c>
      <c r="J40" s="20"/>
      <c r="K40" s="5">
        <v>56000</v>
      </c>
      <c r="L40" s="20"/>
      <c r="M40" s="5">
        <f>ROUND((I40-K40),5)</f>
        <v>-56000</v>
      </c>
      <c r="N40" s="20"/>
      <c r="O40" s="23">
        <f>ROUND(IF(K40=0, IF(I40=0, 0, 1), I40/K40),5)</f>
        <v>0</v>
      </c>
    </row>
    <row r="41" spans="1:15" ht="15" thickBot="1" x14ac:dyDescent="0.4">
      <c r="A41" s="1"/>
      <c r="B41" s="1"/>
      <c r="C41" s="1"/>
      <c r="D41" s="1"/>
      <c r="E41" s="1"/>
      <c r="F41" s="1"/>
      <c r="G41" s="1" t="s">
        <v>176</v>
      </c>
      <c r="H41" s="1"/>
      <c r="I41" s="6">
        <v>0</v>
      </c>
      <c r="J41" s="20"/>
      <c r="K41" s="6">
        <v>0</v>
      </c>
      <c r="L41" s="20"/>
      <c r="M41" s="6">
        <f>ROUND((I41-K41),5)</f>
        <v>0</v>
      </c>
      <c r="N41" s="20"/>
      <c r="O41" s="24">
        <f>ROUND(IF(K41=0, IF(I41=0, 0, 1), I41/K41),5)</f>
        <v>0</v>
      </c>
    </row>
    <row r="42" spans="1:15" x14ac:dyDescent="0.35">
      <c r="A42" s="1"/>
      <c r="B42" s="1"/>
      <c r="C42" s="1"/>
      <c r="D42" s="1"/>
      <c r="E42" s="1"/>
      <c r="F42" s="1" t="s">
        <v>107</v>
      </c>
      <c r="G42" s="1"/>
      <c r="H42" s="1"/>
      <c r="I42" s="5">
        <f>ROUND(SUM(I37:I41),5)</f>
        <v>29520</v>
      </c>
      <c r="J42" s="20"/>
      <c r="K42" s="5">
        <f>ROUND(SUM(K37:K41),5)</f>
        <v>296000</v>
      </c>
      <c r="L42" s="20"/>
      <c r="M42" s="5">
        <f>ROUND((I42-K42),5)</f>
        <v>-266480</v>
      </c>
      <c r="N42" s="20"/>
      <c r="O42" s="23">
        <f>ROUND(IF(K42=0, IF(I42=0, 0, 1), I42/K42),5)</f>
        <v>9.9729999999999999E-2</v>
      </c>
    </row>
    <row r="43" spans="1:15" x14ac:dyDescent="0.35">
      <c r="A43" s="1"/>
      <c r="B43" s="1"/>
      <c r="C43" s="1"/>
      <c r="D43" s="1"/>
      <c r="E43" s="1"/>
      <c r="F43" s="1" t="s">
        <v>108</v>
      </c>
      <c r="G43" s="1"/>
      <c r="H43" s="1"/>
      <c r="I43" s="5"/>
      <c r="J43" s="20"/>
      <c r="K43" s="5"/>
      <c r="L43" s="20"/>
      <c r="M43" s="5"/>
      <c r="N43" s="20"/>
      <c r="O43" s="23"/>
    </row>
    <row r="44" spans="1:15" x14ac:dyDescent="0.35">
      <c r="A44" s="1"/>
      <c r="B44" s="1"/>
      <c r="C44" s="1"/>
      <c r="D44" s="1"/>
      <c r="E44" s="1"/>
      <c r="F44" s="1"/>
      <c r="G44" s="1" t="s">
        <v>177</v>
      </c>
      <c r="H44" s="1"/>
      <c r="I44" s="5">
        <v>0</v>
      </c>
      <c r="J44" s="20"/>
      <c r="K44" s="5">
        <v>0</v>
      </c>
      <c r="L44" s="20"/>
      <c r="M44" s="5">
        <f t="shared" ref="M44:M53" si="4">ROUND((I44-K44),5)</f>
        <v>0</v>
      </c>
      <c r="N44" s="20"/>
      <c r="O44" s="23">
        <f t="shared" ref="O44:O53" si="5">ROUND(IF(K44=0, IF(I44=0, 0, 1), I44/K44),5)</f>
        <v>0</v>
      </c>
    </row>
    <row r="45" spans="1:15" x14ac:dyDescent="0.35">
      <c r="A45" s="1"/>
      <c r="B45" s="1"/>
      <c r="C45" s="1"/>
      <c r="D45" s="1"/>
      <c r="E45" s="1"/>
      <c r="F45" s="1"/>
      <c r="G45" s="1" t="s">
        <v>109</v>
      </c>
      <c r="H45" s="1"/>
      <c r="I45" s="5">
        <v>5077.58</v>
      </c>
      <c r="J45" s="20"/>
      <c r="K45" s="5">
        <v>30000</v>
      </c>
      <c r="L45" s="20"/>
      <c r="M45" s="5">
        <f t="shared" si="4"/>
        <v>-24922.42</v>
      </c>
      <c r="N45" s="20"/>
      <c r="O45" s="23">
        <f t="shared" si="5"/>
        <v>0.16925000000000001</v>
      </c>
    </row>
    <row r="46" spans="1:15" x14ac:dyDescent="0.35">
      <c r="A46" s="1"/>
      <c r="B46" s="1"/>
      <c r="C46" s="1"/>
      <c r="D46" s="1"/>
      <c r="E46" s="1"/>
      <c r="F46" s="1"/>
      <c r="G46" s="1" t="s">
        <v>178</v>
      </c>
      <c r="H46" s="1"/>
      <c r="I46" s="5">
        <v>0</v>
      </c>
      <c r="J46" s="20"/>
      <c r="K46" s="5">
        <v>0</v>
      </c>
      <c r="L46" s="20"/>
      <c r="M46" s="5">
        <f t="shared" si="4"/>
        <v>0</v>
      </c>
      <c r="N46" s="20"/>
      <c r="O46" s="23">
        <f t="shared" si="5"/>
        <v>0</v>
      </c>
    </row>
    <row r="47" spans="1:15" x14ac:dyDescent="0.35">
      <c r="A47" s="1"/>
      <c r="B47" s="1"/>
      <c r="C47" s="1"/>
      <c r="D47" s="1"/>
      <c r="E47" s="1"/>
      <c r="F47" s="1"/>
      <c r="G47" s="1" t="s">
        <v>179</v>
      </c>
      <c r="H47" s="1"/>
      <c r="I47" s="5">
        <v>0</v>
      </c>
      <c r="J47" s="20"/>
      <c r="K47" s="5">
        <v>0</v>
      </c>
      <c r="L47" s="20"/>
      <c r="M47" s="5">
        <f t="shared" si="4"/>
        <v>0</v>
      </c>
      <c r="N47" s="20"/>
      <c r="O47" s="23">
        <f t="shared" si="5"/>
        <v>0</v>
      </c>
    </row>
    <row r="48" spans="1:15" ht="15" thickBot="1" x14ac:dyDescent="0.4">
      <c r="A48" s="1"/>
      <c r="B48" s="1"/>
      <c r="C48" s="1"/>
      <c r="D48" s="1"/>
      <c r="E48" s="1"/>
      <c r="F48" s="1"/>
      <c r="G48" s="1" t="s">
        <v>180</v>
      </c>
      <c r="H48" s="1"/>
      <c r="I48" s="6">
        <v>0</v>
      </c>
      <c r="J48" s="20"/>
      <c r="K48" s="6">
        <v>0</v>
      </c>
      <c r="L48" s="20"/>
      <c r="M48" s="6">
        <f t="shared" si="4"/>
        <v>0</v>
      </c>
      <c r="N48" s="20"/>
      <c r="O48" s="24">
        <f t="shared" si="5"/>
        <v>0</v>
      </c>
    </row>
    <row r="49" spans="1:15" x14ac:dyDescent="0.35">
      <c r="A49" s="1"/>
      <c r="B49" s="1"/>
      <c r="C49" s="1"/>
      <c r="D49" s="1"/>
      <c r="E49" s="1"/>
      <c r="F49" s="1" t="s">
        <v>110</v>
      </c>
      <c r="G49" s="1"/>
      <c r="H49" s="1"/>
      <c r="I49" s="5">
        <f>ROUND(SUM(I43:I48),5)</f>
        <v>5077.58</v>
      </c>
      <c r="J49" s="20"/>
      <c r="K49" s="5">
        <f>ROUND(SUM(K43:K48),5)</f>
        <v>30000</v>
      </c>
      <c r="L49" s="20"/>
      <c r="M49" s="5">
        <f t="shared" si="4"/>
        <v>-24922.42</v>
      </c>
      <c r="N49" s="20"/>
      <c r="O49" s="23">
        <f t="shared" si="5"/>
        <v>0.16925000000000001</v>
      </c>
    </row>
    <row r="50" spans="1:15" ht="15" thickBot="1" x14ac:dyDescent="0.4">
      <c r="A50" s="1"/>
      <c r="B50" s="1"/>
      <c r="C50" s="1"/>
      <c r="D50" s="1"/>
      <c r="E50" s="1"/>
      <c r="F50" s="1" t="s">
        <v>181</v>
      </c>
      <c r="G50" s="1"/>
      <c r="H50" s="1"/>
      <c r="I50" s="6">
        <v>0</v>
      </c>
      <c r="J50" s="20"/>
      <c r="K50" s="6">
        <v>0</v>
      </c>
      <c r="L50" s="20"/>
      <c r="M50" s="6">
        <f t="shared" si="4"/>
        <v>0</v>
      </c>
      <c r="N50" s="20"/>
      <c r="O50" s="24">
        <f t="shared" si="5"/>
        <v>0</v>
      </c>
    </row>
    <row r="51" spans="1:15" x14ac:dyDescent="0.35">
      <c r="A51" s="1"/>
      <c r="B51" s="1"/>
      <c r="C51" s="1"/>
      <c r="D51" s="1"/>
      <c r="E51" s="1" t="s">
        <v>111</v>
      </c>
      <c r="F51" s="1"/>
      <c r="G51" s="1"/>
      <c r="H51" s="1"/>
      <c r="I51" s="5">
        <f>ROUND(I8+I14+I21+I36+I42+SUM(I49:I50),5)</f>
        <v>1788537.08</v>
      </c>
      <c r="J51" s="20"/>
      <c r="K51" s="5">
        <f>ROUND(K8+K14+K21+K36+K42+SUM(K49:K50),5)</f>
        <v>3620864.31</v>
      </c>
      <c r="L51" s="20"/>
      <c r="M51" s="5">
        <f t="shared" si="4"/>
        <v>-1832327.23</v>
      </c>
      <c r="N51" s="20"/>
      <c r="O51" s="23">
        <f t="shared" si="5"/>
        <v>0.49395</v>
      </c>
    </row>
    <row r="52" spans="1:15" ht="15" thickBot="1" x14ac:dyDescent="0.4">
      <c r="A52" s="1"/>
      <c r="B52" s="1"/>
      <c r="C52" s="1"/>
      <c r="D52" s="1"/>
      <c r="E52" s="1" t="s">
        <v>182</v>
      </c>
      <c r="F52" s="1"/>
      <c r="G52" s="1"/>
      <c r="H52" s="1"/>
      <c r="I52" s="6">
        <v>0</v>
      </c>
      <c r="J52" s="20"/>
      <c r="K52" s="6">
        <v>0</v>
      </c>
      <c r="L52" s="20"/>
      <c r="M52" s="6">
        <f t="shared" si="4"/>
        <v>0</v>
      </c>
      <c r="N52" s="20"/>
      <c r="O52" s="24">
        <f t="shared" si="5"/>
        <v>0</v>
      </c>
    </row>
    <row r="53" spans="1:15" x14ac:dyDescent="0.35">
      <c r="A53" s="1"/>
      <c r="B53" s="1"/>
      <c r="C53" s="1"/>
      <c r="D53" s="1" t="s">
        <v>112</v>
      </c>
      <c r="E53" s="1"/>
      <c r="F53" s="1"/>
      <c r="G53" s="1"/>
      <c r="H53" s="1"/>
      <c r="I53" s="5">
        <f>ROUND(I7+SUM(I51:I52),5)</f>
        <v>1788537.08</v>
      </c>
      <c r="J53" s="20"/>
      <c r="K53" s="5">
        <f>ROUND(K7+SUM(K51:K52),5)</f>
        <v>3620864.31</v>
      </c>
      <c r="L53" s="20"/>
      <c r="M53" s="5">
        <f t="shared" si="4"/>
        <v>-1832327.23</v>
      </c>
      <c r="N53" s="20"/>
      <c r="O53" s="23">
        <f t="shared" si="5"/>
        <v>0.49395</v>
      </c>
    </row>
    <row r="54" spans="1:15" x14ac:dyDescent="0.35">
      <c r="A54" s="1"/>
      <c r="B54" s="1"/>
      <c r="C54" s="1"/>
      <c r="D54" s="1" t="s">
        <v>183</v>
      </c>
      <c r="E54" s="1"/>
      <c r="F54" s="1"/>
      <c r="G54" s="1"/>
      <c r="H54" s="1"/>
      <c r="I54" s="5"/>
      <c r="J54" s="20"/>
      <c r="K54" s="5"/>
      <c r="L54" s="20"/>
      <c r="M54" s="5"/>
      <c r="N54" s="20"/>
      <c r="O54" s="23"/>
    </row>
    <row r="55" spans="1:15" ht="15" thickBot="1" x14ac:dyDescent="0.4">
      <c r="A55" s="1"/>
      <c r="B55" s="1"/>
      <c r="C55" s="1"/>
      <c r="D55" s="1"/>
      <c r="E55" s="1" t="s">
        <v>183</v>
      </c>
      <c r="F55" s="1"/>
      <c r="G55" s="1"/>
      <c r="H55" s="1"/>
      <c r="I55" s="5">
        <v>0</v>
      </c>
      <c r="J55" s="20"/>
      <c r="K55" s="5">
        <v>0</v>
      </c>
      <c r="L55" s="20"/>
      <c r="M55" s="5">
        <f>ROUND((I55-K55),5)</f>
        <v>0</v>
      </c>
      <c r="N55" s="20"/>
      <c r="O55" s="23">
        <f>ROUND(IF(K55=0, IF(I55=0, 0, 1), I55/K55),5)</f>
        <v>0</v>
      </c>
    </row>
    <row r="56" spans="1:15" ht="15" thickBot="1" x14ac:dyDescent="0.4">
      <c r="A56" s="1"/>
      <c r="B56" s="1"/>
      <c r="C56" s="1"/>
      <c r="D56" s="1" t="s">
        <v>184</v>
      </c>
      <c r="E56" s="1"/>
      <c r="F56" s="1"/>
      <c r="G56" s="1"/>
      <c r="H56" s="1"/>
      <c r="I56" s="7">
        <f>ROUND(SUM(I54:I55),5)</f>
        <v>0</v>
      </c>
      <c r="J56" s="20"/>
      <c r="K56" s="7">
        <f>ROUND(SUM(K54:K55),5)</f>
        <v>0</v>
      </c>
      <c r="L56" s="20"/>
      <c r="M56" s="7">
        <f>ROUND((I56-K56),5)</f>
        <v>0</v>
      </c>
      <c r="N56" s="20"/>
      <c r="O56" s="25">
        <f>ROUND(IF(K56=0, IF(I56=0, 0, 1), I56/K56),5)</f>
        <v>0</v>
      </c>
    </row>
    <row r="57" spans="1:15" x14ac:dyDescent="0.35">
      <c r="A57" s="1"/>
      <c r="B57" s="1"/>
      <c r="C57" s="1" t="s">
        <v>113</v>
      </c>
      <c r="D57" s="1"/>
      <c r="E57" s="1"/>
      <c r="F57" s="1"/>
      <c r="G57" s="1"/>
      <c r="H57" s="1"/>
      <c r="I57" s="5">
        <f>ROUND(I53-I56,5)</f>
        <v>1788537.08</v>
      </c>
      <c r="J57" s="20"/>
      <c r="K57" s="5">
        <f>ROUND(K53-K56,5)</f>
        <v>3620864.31</v>
      </c>
      <c r="L57" s="20"/>
      <c r="M57" s="5">
        <f>ROUND((I57-K57),5)</f>
        <v>-1832327.23</v>
      </c>
      <c r="N57" s="20"/>
      <c r="O57" s="23">
        <f>ROUND(IF(K57=0, IF(I57=0, 0, 1), I57/K57),5)</f>
        <v>0.49395</v>
      </c>
    </row>
    <row r="58" spans="1:15" x14ac:dyDescent="0.35">
      <c r="A58" s="1"/>
      <c r="B58" s="1"/>
      <c r="C58" s="1"/>
      <c r="D58" s="1" t="s">
        <v>114</v>
      </c>
      <c r="E58" s="1"/>
      <c r="F58" s="1"/>
      <c r="G58" s="1"/>
      <c r="H58" s="1"/>
      <c r="I58" s="5"/>
      <c r="J58" s="20"/>
      <c r="K58" s="5"/>
      <c r="L58" s="20"/>
      <c r="M58" s="5"/>
      <c r="N58" s="20"/>
      <c r="O58" s="23"/>
    </row>
    <row r="59" spans="1:15" x14ac:dyDescent="0.35">
      <c r="A59" s="1"/>
      <c r="B59" s="1"/>
      <c r="C59" s="1"/>
      <c r="D59" s="1"/>
      <c r="E59" s="1" t="s">
        <v>115</v>
      </c>
      <c r="F59" s="1"/>
      <c r="G59" s="1"/>
      <c r="H59" s="1"/>
      <c r="I59" s="5"/>
      <c r="J59" s="20"/>
      <c r="K59" s="5"/>
      <c r="L59" s="20"/>
      <c r="M59" s="5"/>
      <c r="N59" s="20"/>
      <c r="O59" s="23"/>
    </row>
    <row r="60" spans="1:15" x14ac:dyDescent="0.35">
      <c r="A60" s="1"/>
      <c r="B60" s="1"/>
      <c r="C60" s="1"/>
      <c r="D60" s="1"/>
      <c r="E60" s="1"/>
      <c r="F60" s="1" t="s">
        <v>116</v>
      </c>
      <c r="G60" s="1"/>
      <c r="H60" s="1"/>
      <c r="I60" s="5"/>
      <c r="J60" s="20"/>
      <c r="K60" s="5"/>
      <c r="L60" s="20"/>
      <c r="M60" s="5"/>
      <c r="N60" s="20"/>
      <c r="O60" s="23"/>
    </row>
    <row r="61" spans="1:15" x14ac:dyDescent="0.35">
      <c r="A61" s="1"/>
      <c r="B61" s="1"/>
      <c r="C61" s="1"/>
      <c r="D61" s="1"/>
      <c r="E61" s="1"/>
      <c r="F61" s="1"/>
      <c r="G61" s="1" t="s">
        <v>117</v>
      </c>
      <c r="H61" s="1"/>
      <c r="I61" s="5"/>
      <c r="J61" s="20"/>
      <c r="K61" s="5"/>
      <c r="L61" s="20"/>
      <c r="M61" s="5"/>
      <c r="N61" s="20"/>
      <c r="O61" s="23"/>
    </row>
    <row r="62" spans="1:15" x14ac:dyDescent="0.35">
      <c r="A62" s="1"/>
      <c r="B62" s="1"/>
      <c r="C62" s="1"/>
      <c r="D62" s="1"/>
      <c r="E62" s="1"/>
      <c r="F62" s="1"/>
      <c r="G62" s="1"/>
      <c r="H62" s="1" t="s">
        <v>185</v>
      </c>
      <c r="I62" s="5">
        <v>0</v>
      </c>
      <c r="J62" s="20"/>
      <c r="K62" s="5">
        <v>0</v>
      </c>
      <c r="L62" s="20"/>
      <c r="M62" s="5">
        <f t="shared" ref="M62:M76" si="6">ROUND((I62-K62),5)</f>
        <v>0</v>
      </c>
      <c r="N62" s="20"/>
      <c r="O62" s="23">
        <f t="shared" ref="O62:O76" si="7">ROUND(IF(K62=0, IF(I62=0, 0, 1), I62/K62),5)</f>
        <v>0</v>
      </c>
    </row>
    <row r="63" spans="1:15" ht="15" thickBot="1" x14ac:dyDescent="0.4">
      <c r="A63" s="1"/>
      <c r="B63" s="1"/>
      <c r="C63" s="1"/>
      <c r="D63" s="1"/>
      <c r="E63" s="1"/>
      <c r="F63" s="1"/>
      <c r="G63" s="1"/>
      <c r="H63" s="1" t="s">
        <v>186</v>
      </c>
      <c r="I63" s="6">
        <v>124.42</v>
      </c>
      <c r="J63" s="20"/>
      <c r="K63" s="6">
        <v>700</v>
      </c>
      <c r="L63" s="20"/>
      <c r="M63" s="6">
        <f t="shared" si="6"/>
        <v>-575.58000000000004</v>
      </c>
      <c r="N63" s="20"/>
      <c r="O63" s="24">
        <f t="shared" si="7"/>
        <v>0.17774000000000001</v>
      </c>
    </row>
    <row r="64" spans="1:15" x14ac:dyDescent="0.35">
      <c r="A64" s="1"/>
      <c r="B64" s="1"/>
      <c r="C64" s="1"/>
      <c r="D64" s="1"/>
      <c r="E64" s="1"/>
      <c r="F64" s="1"/>
      <c r="G64" s="1" t="s">
        <v>187</v>
      </c>
      <c r="H64" s="1"/>
      <c r="I64" s="5">
        <f>ROUND(SUM(I61:I63),5)</f>
        <v>124.42</v>
      </c>
      <c r="J64" s="20"/>
      <c r="K64" s="5">
        <f>ROUND(SUM(K61:K63),5)</f>
        <v>700</v>
      </c>
      <c r="L64" s="20"/>
      <c r="M64" s="5">
        <f t="shared" si="6"/>
        <v>-575.58000000000004</v>
      </c>
      <c r="N64" s="20"/>
      <c r="O64" s="23">
        <f t="shared" si="7"/>
        <v>0.17774000000000001</v>
      </c>
    </row>
    <row r="65" spans="1:15" x14ac:dyDescent="0.35">
      <c r="A65" s="1"/>
      <c r="B65" s="1"/>
      <c r="C65" s="1"/>
      <c r="D65" s="1"/>
      <c r="E65" s="1"/>
      <c r="F65" s="1"/>
      <c r="G65" s="1" t="s">
        <v>118</v>
      </c>
      <c r="H65" s="1"/>
      <c r="I65" s="5">
        <v>258</v>
      </c>
      <c r="J65" s="20"/>
      <c r="K65" s="5">
        <v>1760</v>
      </c>
      <c r="L65" s="20"/>
      <c r="M65" s="5">
        <f t="shared" si="6"/>
        <v>-1502</v>
      </c>
      <c r="N65" s="20"/>
      <c r="O65" s="23">
        <f t="shared" si="7"/>
        <v>0.14659</v>
      </c>
    </row>
    <row r="66" spans="1:15" x14ac:dyDescent="0.35">
      <c r="A66" s="1"/>
      <c r="B66" s="1"/>
      <c r="C66" s="1"/>
      <c r="D66" s="1"/>
      <c r="E66" s="1"/>
      <c r="F66" s="1"/>
      <c r="G66" s="1" t="s">
        <v>188</v>
      </c>
      <c r="H66" s="1"/>
      <c r="I66" s="5">
        <v>0</v>
      </c>
      <c r="J66" s="20"/>
      <c r="K66" s="5">
        <v>0</v>
      </c>
      <c r="L66" s="20"/>
      <c r="M66" s="5">
        <f t="shared" si="6"/>
        <v>0</v>
      </c>
      <c r="N66" s="20"/>
      <c r="O66" s="23">
        <f t="shared" si="7"/>
        <v>0</v>
      </c>
    </row>
    <row r="67" spans="1:15" x14ac:dyDescent="0.35">
      <c r="A67" s="1"/>
      <c r="B67" s="1"/>
      <c r="C67" s="1"/>
      <c r="D67" s="1"/>
      <c r="E67" s="1"/>
      <c r="F67" s="1"/>
      <c r="G67" s="1" t="s">
        <v>119</v>
      </c>
      <c r="H67" s="1"/>
      <c r="I67" s="5">
        <v>160</v>
      </c>
      <c r="J67" s="20"/>
      <c r="K67" s="5">
        <v>800</v>
      </c>
      <c r="L67" s="20"/>
      <c r="M67" s="5">
        <f t="shared" si="6"/>
        <v>-640</v>
      </c>
      <c r="N67" s="20"/>
      <c r="O67" s="23">
        <f t="shared" si="7"/>
        <v>0.2</v>
      </c>
    </row>
    <row r="68" spans="1:15" x14ac:dyDescent="0.35">
      <c r="A68" s="1"/>
      <c r="B68" s="1"/>
      <c r="C68" s="1"/>
      <c r="D68" s="1"/>
      <c r="E68" s="1"/>
      <c r="F68" s="1"/>
      <c r="G68" s="1" t="s">
        <v>120</v>
      </c>
      <c r="H68" s="1"/>
      <c r="I68" s="5">
        <v>76055</v>
      </c>
      <c r="J68" s="20"/>
      <c r="K68" s="5">
        <v>647100</v>
      </c>
      <c r="L68" s="20"/>
      <c r="M68" s="5">
        <f t="shared" si="6"/>
        <v>-571045</v>
      </c>
      <c r="N68" s="20"/>
      <c r="O68" s="23">
        <f t="shared" si="7"/>
        <v>0.11753</v>
      </c>
    </row>
    <row r="69" spans="1:15" x14ac:dyDescent="0.35">
      <c r="A69" s="1"/>
      <c r="B69" s="1"/>
      <c r="C69" s="1"/>
      <c r="D69" s="1"/>
      <c r="E69" s="1"/>
      <c r="F69" s="1"/>
      <c r="G69" s="1" t="s">
        <v>121</v>
      </c>
      <c r="H69" s="1"/>
      <c r="I69" s="5">
        <v>418.36</v>
      </c>
      <c r="J69" s="20"/>
      <c r="K69" s="5">
        <v>1400</v>
      </c>
      <c r="L69" s="20"/>
      <c r="M69" s="5">
        <f t="shared" si="6"/>
        <v>-981.64</v>
      </c>
      <c r="N69" s="20"/>
      <c r="O69" s="23">
        <f t="shared" si="7"/>
        <v>0.29882999999999998</v>
      </c>
    </row>
    <row r="70" spans="1:15" x14ac:dyDescent="0.35">
      <c r="A70" s="1"/>
      <c r="B70" s="1"/>
      <c r="C70" s="1"/>
      <c r="D70" s="1"/>
      <c r="E70" s="1"/>
      <c r="F70" s="1"/>
      <c r="G70" s="1" t="s">
        <v>189</v>
      </c>
      <c r="H70" s="1"/>
      <c r="I70" s="5">
        <v>0</v>
      </c>
      <c r="J70" s="20"/>
      <c r="K70" s="5">
        <v>0</v>
      </c>
      <c r="L70" s="20"/>
      <c r="M70" s="5">
        <f t="shared" si="6"/>
        <v>0</v>
      </c>
      <c r="N70" s="20"/>
      <c r="O70" s="23">
        <f t="shared" si="7"/>
        <v>0</v>
      </c>
    </row>
    <row r="71" spans="1:15" x14ac:dyDescent="0.35">
      <c r="A71" s="1"/>
      <c r="B71" s="1"/>
      <c r="C71" s="1"/>
      <c r="D71" s="1"/>
      <c r="E71" s="1"/>
      <c r="F71" s="1"/>
      <c r="G71" s="1" t="s">
        <v>122</v>
      </c>
      <c r="H71" s="1"/>
      <c r="I71" s="5">
        <v>1557.47</v>
      </c>
      <c r="J71" s="20"/>
      <c r="K71" s="5">
        <v>13400</v>
      </c>
      <c r="L71" s="20"/>
      <c r="M71" s="5">
        <f t="shared" si="6"/>
        <v>-11842.53</v>
      </c>
      <c r="N71" s="20"/>
      <c r="O71" s="23">
        <f t="shared" si="7"/>
        <v>0.11623</v>
      </c>
    </row>
    <row r="72" spans="1:15" x14ac:dyDescent="0.35">
      <c r="A72" s="1"/>
      <c r="B72" s="1"/>
      <c r="C72" s="1"/>
      <c r="D72" s="1"/>
      <c r="E72" s="1"/>
      <c r="F72" s="1"/>
      <c r="G72" s="1" t="s">
        <v>123</v>
      </c>
      <c r="H72" s="1"/>
      <c r="I72" s="5">
        <v>0</v>
      </c>
      <c r="J72" s="20"/>
      <c r="K72" s="5">
        <v>200</v>
      </c>
      <c r="L72" s="20"/>
      <c r="M72" s="5">
        <f t="shared" si="6"/>
        <v>-200</v>
      </c>
      <c r="N72" s="20"/>
      <c r="O72" s="23">
        <f t="shared" si="7"/>
        <v>0</v>
      </c>
    </row>
    <row r="73" spans="1:15" x14ac:dyDescent="0.35">
      <c r="A73" s="1"/>
      <c r="B73" s="1"/>
      <c r="C73" s="1"/>
      <c r="D73" s="1"/>
      <c r="E73" s="1"/>
      <c r="F73" s="1"/>
      <c r="G73" s="1" t="s">
        <v>124</v>
      </c>
      <c r="H73" s="1"/>
      <c r="I73" s="5">
        <v>4908.8900000000003</v>
      </c>
      <c r="J73" s="20"/>
      <c r="K73" s="5">
        <v>13050</v>
      </c>
      <c r="L73" s="20"/>
      <c r="M73" s="5">
        <f t="shared" si="6"/>
        <v>-8141.11</v>
      </c>
      <c r="N73" s="20"/>
      <c r="O73" s="23">
        <f t="shared" si="7"/>
        <v>0.37615999999999999</v>
      </c>
    </row>
    <row r="74" spans="1:15" x14ac:dyDescent="0.35">
      <c r="A74" s="1"/>
      <c r="B74" s="1"/>
      <c r="C74" s="1"/>
      <c r="D74" s="1"/>
      <c r="E74" s="1"/>
      <c r="F74" s="1"/>
      <c r="G74" s="1" t="s">
        <v>125</v>
      </c>
      <c r="H74" s="1"/>
      <c r="I74" s="5">
        <v>0</v>
      </c>
      <c r="J74" s="20"/>
      <c r="K74" s="5">
        <v>53805</v>
      </c>
      <c r="L74" s="20"/>
      <c r="M74" s="5">
        <f t="shared" si="6"/>
        <v>-53805</v>
      </c>
      <c r="N74" s="20"/>
      <c r="O74" s="23">
        <f t="shared" si="7"/>
        <v>0</v>
      </c>
    </row>
    <row r="75" spans="1:15" x14ac:dyDescent="0.35">
      <c r="A75" s="1"/>
      <c r="B75" s="1"/>
      <c r="C75" s="1"/>
      <c r="D75" s="1"/>
      <c r="E75" s="1"/>
      <c r="F75" s="1"/>
      <c r="G75" s="1" t="s">
        <v>84</v>
      </c>
      <c r="H75" s="1"/>
      <c r="I75" s="5">
        <v>0</v>
      </c>
      <c r="J75" s="20"/>
      <c r="K75" s="5">
        <v>1349037.01</v>
      </c>
      <c r="L75" s="20"/>
      <c r="M75" s="5">
        <f t="shared" si="6"/>
        <v>-1349037.01</v>
      </c>
      <c r="N75" s="20"/>
      <c r="O75" s="23">
        <f t="shared" si="7"/>
        <v>0</v>
      </c>
    </row>
    <row r="76" spans="1:15" x14ac:dyDescent="0.35">
      <c r="A76" s="1"/>
      <c r="B76" s="1"/>
      <c r="C76" s="1"/>
      <c r="D76" s="1"/>
      <c r="E76" s="1"/>
      <c r="F76" s="1"/>
      <c r="G76" s="1" t="s">
        <v>126</v>
      </c>
      <c r="H76" s="1"/>
      <c r="I76" s="5">
        <v>35</v>
      </c>
      <c r="J76" s="20"/>
      <c r="K76" s="5">
        <v>1600</v>
      </c>
      <c r="L76" s="20"/>
      <c r="M76" s="5">
        <f t="shared" si="6"/>
        <v>-1565</v>
      </c>
      <c r="N76" s="20"/>
      <c r="O76" s="23">
        <f t="shared" si="7"/>
        <v>2.188E-2</v>
      </c>
    </row>
    <row r="77" spans="1:15" x14ac:dyDescent="0.35">
      <c r="A77" s="1"/>
      <c r="B77" s="1"/>
      <c r="C77" s="1"/>
      <c r="D77" s="1"/>
      <c r="E77" s="1"/>
      <c r="F77" s="1"/>
      <c r="G77" s="1" t="s">
        <v>147</v>
      </c>
      <c r="H77" s="1"/>
      <c r="I77" s="5"/>
      <c r="J77" s="20"/>
      <c r="K77" s="5"/>
      <c r="L77" s="20"/>
      <c r="M77" s="5"/>
      <c r="N77" s="20"/>
      <c r="O77" s="23"/>
    </row>
    <row r="78" spans="1:15" x14ac:dyDescent="0.35">
      <c r="A78" s="1"/>
      <c r="B78" s="1"/>
      <c r="C78" s="1"/>
      <c r="D78" s="1"/>
      <c r="E78" s="1"/>
      <c r="F78" s="1"/>
      <c r="G78" s="1"/>
      <c r="H78" s="1" t="s">
        <v>148</v>
      </c>
      <c r="I78" s="5">
        <v>0</v>
      </c>
      <c r="J78" s="20"/>
      <c r="K78" s="5">
        <v>0</v>
      </c>
      <c r="L78" s="20"/>
      <c r="M78" s="5">
        <f t="shared" ref="M78:M89" si="8">ROUND((I78-K78),5)</f>
        <v>0</v>
      </c>
      <c r="N78" s="20"/>
      <c r="O78" s="23">
        <f t="shared" ref="O78:O89" si="9">ROUND(IF(K78=0, IF(I78=0, 0, 1), I78/K78),5)</f>
        <v>0</v>
      </c>
    </row>
    <row r="79" spans="1:15" x14ac:dyDescent="0.35">
      <c r="A79" s="1"/>
      <c r="B79" s="1"/>
      <c r="C79" s="1"/>
      <c r="D79" s="1"/>
      <c r="E79" s="1"/>
      <c r="F79" s="1"/>
      <c r="G79" s="1"/>
      <c r="H79" s="1" t="s">
        <v>149</v>
      </c>
      <c r="I79" s="5">
        <v>0</v>
      </c>
      <c r="J79" s="20"/>
      <c r="K79" s="5">
        <v>0</v>
      </c>
      <c r="L79" s="20"/>
      <c r="M79" s="5">
        <f t="shared" si="8"/>
        <v>0</v>
      </c>
      <c r="N79" s="20"/>
      <c r="O79" s="23">
        <f t="shared" si="9"/>
        <v>0</v>
      </c>
    </row>
    <row r="80" spans="1:15" x14ac:dyDescent="0.35">
      <c r="A80" s="1"/>
      <c r="B80" s="1"/>
      <c r="C80" s="1"/>
      <c r="D80" s="1"/>
      <c r="E80" s="1"/>
      <c r="F80" s="1"/>
      <c r="G80" s="1"/>
      <c r="H80" s="1" t="s">
        <v>190</v>
      </c>
      <c r="I80" s="5">
        <v>0</v>
      </c>
      <c r="J80" s="20"/>
      <c r="K80" s="5">
        <v>0</v>
      </c>
      <c r="L80" s="20"/>
      <c r="M80" s="5">
        <f t="shared" si="8"/>
        <v>0</v>
      </c>
      <c r="N80" s="20"/>
      <c r="O80" s="23">
        <f t="shared" si="9"/>
        <v>0</v>
      </c>
    </row>
    <row r="81" spans="1:15" ht="15" thickBot="1" x14ac:dyDescent="0.4">
      <c r="A81" s="1"/>
      <c r="B81" s="1"/>
      <c r="C81" s="1"/>
      <c r="D81" s="1"/>
      <c r="E81" s="1"/>
      <c r="F81" s="1"/>
      <c r="G81" s="1"/>
      <c r="H81" s="1" t="s">
        <v>150</v>
      </c>
      <c r="I81" s="6">
        <v>0</v>
      </c>
      <c r="J81" s="20"/>
      <c r="K81" s="6">
        <v>0</v>
      </c>
      <c r="L81" s="20"/>
      <c r="M81" s="6">
        <f t="shared" si="8"/>
        <v>0</v>
      </c>
      <c r="N81" s="20"/>
      <c r="O81" s="24">
        <f t="shared" si="9"/>
        <v>0</v>
      </c>
    </row>
    <row r="82" spans="1:15" x14ac:dyDescent="0.35">
      <c r="A82" s="1"/>
      <c r="B82" s="1"/>
      <c r="C82" s="1"/>
      <c r="D82" s="1"/>
      <c r="E82" s="1"/>
      <c r="F82" s="1"/>
      <c r="G82" s="1" t="s">
        <v>151</v>
      </c>
      <c r="H82" s="1"/>
      <c r="I82" s="5">
        <f>ROUND(SUM(I77:I81),5)</f>
        <v>0</v>
      </c>
      <c r="J82" s="20"/>
      <c r="K82" s="5">
        <f>ROUND(SUM(K77:K81),5)</f>
        <v>0</v>
      </c>
      <c r="L82" s="20"/>
      <c r="M82" s="5">
        <f t="shared" si="8"/>
        <v>0</v>
      </c>
      <c r="N82" s="20"/>
      <c r="O82" s="23">
        <f t="shared" si="9"/>
        <v>0</v>
      </c>
    </row>
    <row r="83" spans="1:15" x14ac:dyDescent="0.35">
      <c r="A83" s="1"/>
      <c r="B83" s="1"/>
      <c r="C83" s="1"/>
      <c r="D83" s="1"/>
      <c r="E83" s="1"/>
      <c r="F83" s="1"/>
      <c r="G83" s="1" t="s">
        <v>152</v>
      </c>
      <c r="H83" s="1"/>
      <c r="I83" s="5">
        <v>0</v>
      </c>
      <c r="J83" s="20"/>
      <c r="K83" s="5">
        <v>0</v>
      </c>
      <c r="L83" s="20"/>
      <c r="M83" s="5">
        <f t="shared" si="8"/>
        <v>0</v>
      </c>
      <c r="N83" s="20"/>
      <c r="O83" s="23">
        <f t="shared" si="9"/>
        <v>0</v>
      </c>
    </row>
    <row r="84" spans="1:15" x14ac:dyDescent="0.35">
      <c r="A84" s="1"/>
      <c r="B84" s="1"/>
      <c r="C84" s="1"/>
      <c r="D84" s="1"/>
      <c r="E84" s="1"/>
      <c r="F84" s="1"/>
      <c r="G84" s="1" t="s">
        <v>191</v>
      </c>
      <c r="H84" s="1"/>
      <c r="I84" s="5">
        <v>0</v>
      </c>
      <c r="J84" s="20"/>
      <c r="K84" s="5">
        <v>0</v>
      </c>
      <c r="L84" s="20"/>
      <c r="M84" s="5">
        <f t="shared" si="8"/>
        <v>0</v>
      </c>
      <c r="N84" s="20"/>
      <c r="O84" s="23">
        <f t="shared" si="9"/>
        <v>0</v>
      </c>
    </row>
    <row r="85" spans="1:15" x14ac:dyDescent="0.35">
      <c r="A85" s="1"/>
      <c r="B85" s="1"/>
      <c r="C85" s="1"/>
      <c r="D85" s="1"/>
      <c r="E85" s="1"/>
      <c r="F85" s="1"/>
      <c r="G85" s="1" t="s">
        <v>155</v>
      </c>
      <c r="H85" s="1"/>
      <c r="I85" s="5">
        <v>0</v>
      </c>
      <c r="J85" s="20"/>
      <c r="K85" s="5">
        <v>0</v>
      </c>
      <c r="L85" s="20"/>
      <c r="M85" s="5">
        <f t="shared" si="8"/>
        <v>0</v>
      </c>
      <c r="N85" s="20"/>
      <c r="O85" s="23">
        <f t="shared" si="9"/>
        <v>0</v>
      </c>
    </row>
    <row r="86" spans="1:15" x14ac:dyDescent="0.35">
      <c r="A86" s="1"/>
      <c r="B86" s="1"/>
      <c r="C86" s="1"/>
      <c r="D86" s="1"/>
      <c r="E86" s="1"/>
      <c r="F86" s="1"/>
      <c r="G86" s="1" t="s">
        <v>127</v>
      </c>
      <c r="H86" s="1"/>
      <c r="I86" s="5">
        <v>0</v>
      </c>
      <c r="J86" s="20"/>
      <c r="K86" s="5">
        <v>36000</v>
      </c>
      <c r="L86" s="20"/>
      <c r="M86" s="5">
        <f t="shared" si="8"/>
        <v>-36000</v>
      </c>
      <c r="N86" s="20"/>
      <c r="O86" s="23">
        <f t="shared" si="9"/>
        <v>0</v>
      </c>
    </row>
    <row r="87" spans="1:15" x14ac:dyDescent="0.35">
      <c r="A87" s="1"/>
      <c r="B87" s="1"/>
      <c r="C87" s="1"/>
      <c r="D87" s="1"/>
      <c r="E87" s="1"/>
      <c r="F87" s="1"/>
      <c r="G87" s="1" t="s">
        <v>128</v>
      </c>
      <c r="H87" s="1"/>
      <c r="I87" s="5">
        <v>1930.99</v>
      </c>
      <c r="J87" s="20"/>
      <c r="K87" s="5">
        <v>12000</v>
      </c>
      <c r="L87" s="20"/>
      <c r="M87" s="5">
        <f t="shared" si="8"/>
        <v>-10069.01</v>
      </c>
      <c r="N87" s="20"/>
      <c r="O87" s="23">
        <f t="shared" si="9"/>
        <v>0.16092000000000001</v>
      </c>
    </row>
    <row r="88" spans="1:15" ht="15" thickBot="1" x14ac:dyDescent="0.4">
      <c r="A88" s="1"/>
      <c r="B88" s="1"/>
      <c r="C88" s="1"/>
      <c r="D88" s="1"/>
      <c r="E88" s="1"/>
      <c r="F88" s="1"/>
      <c r="G88" s="1" t="s">
        <v>192</v>
      </c>
      <c r="H88" s="1"/>
      <c r="I88" s="6">
        <v>0</v>
      </c>
      <c r="J88" s="20"/>
      <c r="K88" s="6">
        <v>0</v>
      </c>
      <c r="L88" s="20"/>
      <c r="M88" s="6">
        <f t="shared" si="8"/>
        <v>0</v>
      </c>
      <c r="N88" s="20"/>
      <c r="O88" s="24">
        <f t="shared" si="9"/>
        <v>0</v>
      </c>
    </row>
    <row r="89" spans="1:15" x14ac:dyDescent="0.35">
      <c r="A89" s="1"/>
      <c r="B89" s="1"/>
      <c r="C89" s="1"/>
      <c r="D89" s="1"/>
      <c r="E89" s="1"/>
      <c r="F89" s="1" t="s">
        <v>129</v>
      </c>
      <c r="G89" s="1"/>
      <c r="H89" s="1"/>
      <c r="I89" s="5">
        <f>ROUND(I60+SUM(I64:I76)+SUM(I82:I88),5)</f>
        <v>85448.13</v>
      </c>
      <c r="J89" s="20"/>
      <c r="K89" s="5">
        <f>ROUND(K60+SUM(K64:K76)+SUM(K82:K88),5)</f>
        <v>2130852.0099999998</v>
      </c>
      <c r="L89" s="20"/>
      <c r="M89" s="5">
        <f t="shared" si="8"/>
        <v>-2045403.88</v>
      </c>
      <c r="N89" s="20"/>
      <c r="O89" s="23">
        <f t="shared" si="9"/>
        <v>4.0099999999999997E-2</v>
      </c>
    </row>
    <row r="90" spans="1:15" x14ac:dyDescent="0.35">
      <c r="A90" s="1"/>
      <c r="B90" s="1"/>
      <c r="C90" s="1"/>
      <c r="D90" s="1"/>
      <c r="E90" s="1"/>
      <c r="F90" s="1" t="s">
        <v>130</v>
      </c>
      <c r="G90" s="1"/>
      <c r="H90" s="1"/>
      <c r="I90" s="5"/>
      <c r="J90" s="20"/>
      <c r="K90" s="5"/>
      <c r="L90" s="20"/>
      <c r="M90" s="5"/>
      <c r="N90" s="20"/>
      <c r="O90" s="23"/>
    </row>
    <row r="91" spans="1:15" x14ac:dyDescent="0.35">
      <c r="A91" s="1"/>
      <c r="B91" s="1"/>
      <c r="C91" s="1"/>
      <c r="D91" s="1"/>
      <c r="E91" s="1"/>
      <c r="F91" s="1"/>
      <c r="G91" s="1" t="s">
        <v>131</v>
      </c>
      <c r="H91" s="1"/>
      <c r="I91" s="5">
        <v>1387.21</v>
      </c>
      <c r="J91" s="20"/>
      <c r="K91" s="5">
        <v>59650</v>
      </c>
      <c r="L91" s="20"/>
      <c r="M91" s="5">
        <f>ROUND((I91-K91),5)</f>
        <v>-58262.79</v>
      </c>
      <c r="N91" s="20"/>
      <c r="O91" s="23">
        <f>ROUND(IF(K91=0, IF(I91=0, 0, 1), I91/K91),5)</f>
        <v>2.3259999999999999E-2</v>
      </c>
    </row>
    <row r="92" spans="1:15" x14ac:dyDescent="0.35">
      <c r="A92" s="1"/>
      <c r="B92" s="1"/>
      <c r="C92" s="1"/>
      <c r="D92" s="1"/>
      <c r="E92" s="1"/>
      <c r="F92" s="1"/>
      <c r="G92" s="1" t="s">
        <v>132</v>
      </c>
      <c r="H92" s="1"/>
      <c r="I92" s="5">
        <v>0</v>
      </c>
      <c r="J92" s="20"/>
      <c r="K92" s="5">
        <v>4200</v>
      </c>
      <c r="L92" s="20"/>
      <c r="M92" s="5">
        <f>ROUND((I92-K92),5)</f>
        <v>-4200</v>
      </c>
      <c r="N92" s="20"/>
      <c r="O92" s="23">
        <f>ROUND(IF(K92=0, IF(I92=0, 0, 1), I92/K92),5)</f>
        <v>0</v>
      </c>
    </row>
    <row r="93" spans="1:15" x14ac:dyDescent="0.35">
      <c r="A93" s="1"/>
      <c r="B93" s="1"/>
      <c r="C93" s="1"/>
      <c r="D93" s="1"/>
      <c r="E93" s="1"/>
      <c r="F93" s="1"/>
      <c r="G93" s="1" t="s">
        <v>193</v>
      </c>
      <c r="H93" s="1"/>
      <c r="I93" s="5">
        <v>0</v>
      </c>
      <c r="J93" s="20"/>
      <c r="K93" s="5">
        <v>0</v>
      </c>
      <c r="L93" s="20"/>
      <c r="M93" s="5">
        <f>ROUND((I93-K93),5)</f>
        <v>0</v>
      </c>
      <c r="N93" s="20"/>
      <c r="O93" s="23">
        <f>ROUND(IF(K93=0, IF(I93=0, 0, 1), I93/K93),5)</f>
        <v>0</v>
      </c>
    </row>
    <row r="94" spans="1:15" x14ac:dyDescent="0.35">
      <c r="A94" s="1"/>
      <c r="B94" s="1"/>
      <c r="C94" s="1"/>
      <c r="D94" s="1"/>
      <c r="E94" s="1"/>
      <c r="F94" s="1"/>
      <c r="G94" s="1" t="s">
        <v>133</v>
      </c>
      <c r="H94" s="1"/>
      <c r="I94" s="5"/>
      <c r="J94" s="20"/>
      <c r="K94" s="5"/>
      <c r="L94" s="20"/>
      <c r="M94" s="5"/>
      <c r="N94" s="20"/>
      <c r="O94" s="23"/>
    </row>
    <row r="95" spans="1:15" x14ac:dyDescent="0.35">
      <c r="A95" s="1"/>
      <c r="B95" s="1"/>
      <c r="C95" s="1"/>
      <c r="D95" s="1"/>
      <c r="E95" s="1"/>
      <c r="F95" s="1"/>
      <c r="G95" s="1"/>
      <c r="H95" s="1" t="s">
        <v>95</v>
      </c>
      <c r="I95" s="5">
        <v>0</v>
      </c>
      <c r="J95" s="20"/>
      <c r="K95" s="5">
        <v>8000</v>
      </c>
      <c r="L95" s="20"/>
      <c r="M95" s="5">
        <f t="shared" ref="M95:M101" si="10">ROUND((I95-K95),5)</f>
        <v>-8000</v>
      </c>
      <c r="N95" s="20"/>
      <c r="O95" s="23">
        <f t="shared" ref="O95:O101" si="11">ROUND(IF(K95=0, IF(I95=0, 0, 1), I95/K95),5)</f>
        <v>0</v>
      </c>
    </row>
    <row r="96" spans="1:15" x14ac:dyDescent="0.35">
      <c r="A96" s="1"/>
      <c r="B96" s="1"/>
      <c r="C96" s="1"/>
      <c r="D96" s="1"/>
      <c r="E96" s="1"/>
      <c r="F96" s="1"/>
      <c r="G96" s="1"/>
      <c r="H96" s="1" t="s">
        <v>134</v>
      </c>
      <c r="I96" s="5">
        <v>0</v>
      </c>
      <c r="J96" s="20"/>
      <c r="K96" s="5">
        <v>6000</v>
      </c>
      <c r="L96" s="20"/>
      <c r="M96" s="5">
        <f t="shared" si="10"/>
        <v>-6000</v>
      </c>
      <c r="N96" s="20"/>
      <c r="O96" s="23">
        <f t="shared" si="11"/>
        <v>0</v>
      </c>
    </row>
    <row r="97" spans="1:15" ht="15" thickBot="1" x14ac:dyDescent="0.4">
      <c r="A97" s="1"/>
      <c r="B97" s="1"/>
      <c r="C97" s="1"/>
      <c r="D97" s="1"/>
      <c r="E97" s="1"/>
      <c r="F97" s="1"/>
      <c r="G97" s="1"/>
      <c r="H97" s="1" t="s">
        <v>194</v>
      </c>
      <c r="I97" s="6">
        <v>0</v>
      </c>
      <c r="J97" s="20"/>
      <c r="K97" s="6">
        <v>0</v>
      </c>
      <c r="L97" s="20"/>
      <c r="M97" s="6">
        <f t="shared" si="10"/>
        <v>0</v>
      </c>
      <c r="N97" s="20"/>
      <c r="O97" s="24">
        <f t="shared" si="11"/>
        <v>0</v>
      </c>
    </row>
    <row r="98" spans="1:15" x14ac:dyDescent="0.35">
      <c r="A98" s="1"/>
      <c r="B98" s="1"/>
      <c r="C98" s="1"/>
      <c r="D98" s="1"/>
      <c r="E98" s="1"/>
      <c r="F98" s="1"/>
      <c r="G98" s="1" t="s">
        <v>135</v>
      </c>
      <c r="H98" s="1"/>
      <c r="I98" s="5">
        <f>ROUND(SUM(I94:I97),5)</f>
        <v>0</v>
      </c>
      <c r="J98" s="20"/>
      <c r="K98" s="5">
        <f>ROUND(SUM(K94:K97),5)</f>
        <v>14000</v>
      </c>
      <c r="L98" s="20"/>
      <c r="M98" s="5">
        <f t="shared" si="10"/>
        <v>-14000</v>
      </c>
      <c r="N98" s="20"/>
      <c r="O98" s="23">
        <f t="shared" si="11"/>
        <v>0</v>
      </c>
    </row>
    <row r="99" spans="1:15" x14ac:dyDescent="0.35">
      <c r="A99" s="1"/>
      <c r="B99" s="1"/>
      <c r="C99" s="1"/>
      <c r="D99" s="1"/>
      <c r="E99" s="1"/>
      <c r="F99" s="1"/>
      <c r="G99" s="1" t="s">
        <v>136</v>
      </c>
      <c r="H99" s="1"/>
      <c r="I99" s="5">
        <v>14397.68</v>
      </c>
      <c r="J99" s="20"/>
      <c r="K99" s="5">
        <v>170850</v>
      </c>
      <c r="L99" s="20"/>
      <c r="M99" s="5">
        <f t="shared" si="10"/>
        <v>-156452.32</v>
      </c>
      <c r="N99" s="20"/>
      <c r="O99" s="23">
        <f t="shared" si="11"/>
        <v>8.4269999999999998E-2</v>
      </c>
    </row>
    <row r="100" spans="1:15" x14ac:dyDescent="0.35">
      <c r="A100" s="1"/>
      <c r="B100" s="1"/>
      <c r="C100" s="1"/>
      <c r="D100" s="1"/>
      <c r="E100" s="1"/>
      <c r="F100" s="1"/>
      <c r="G100" s="1" t="s">
        <v>137</v>
      </c>
      <c r="H100" s="1"/>
      <c r="I100" s="5">
        <v>0</v>
      </c>
      <c r="J100" s="20"/>
      <c r="K100" s="5">
        <v>0</v>
      </c>
      <c r="L100" s="20"/>
      <c r="M100" s="5">
        <f t="shared" si="10"/>
        <v>0</v>
      </c>
      <c r="N100" s="20"/>
      <c r="O100" s="23">
        <f t="shared" si="11"/>
        <v>0</v>
      </c>
    </row>
    <row r="101" spans="1:15" x14ac:dyDescent="0.35">
      <c r="A101" s="1"/>
      <c r="B101" s="1"/>
      <c r="C101" s="1"/>
      <c r="D101" s="1"/>
      <c r="E101" s="1"/>
      <c r="F101" s="1"/>
      <c r="G101" s="1" t="s">
        <v>138</v>
      </c>
      <c r="H101" s="1"/>
      <c r="I101" s="5">
        <v>594.89</v>
      </c>
      <c r="J101" s="20"/>
      <c r="K101" s="5">
        <v>8150</v>
      </c>
      <c r="L101" s="20"/>
      <c r="M101" s="5">
        <f t="shared" si="10"/>
        <v>-7555.11</v>
      </c>
      <c r="N101" s="20"/>
      <c r="O101" s="23">
        <f t="shared" si="11"/>
        <v>7.2989999999999999E-2</v>
      </c>
    </row>
    <row r="102" spans="1:15" x14ac:dyDescent="0.35">
      <c r="A102" s="1"/>
      <c r="B102" s="1"/>
      <c r="C102" s="1"/>
      <c r="D102" s="1"/>
      <c r="E102" s="1"/>
      <c r="F102" s="1"/>
      <c r="G102" s="1" t="s">
        <v>139</v>
      </c>
      <c r="H102" s="1"/>
      <c r="I102" s="5"/>
      <c r="J102" s="20"/>
      <c r="K102" s="5"/>
      <c r="L102" s="20"/>
      <c r="M102" s="5"/>
      <c r="N102" s="20"/>
      <c r="O102" s="23"/>
    </row>
    <row r="103" spans="1:15" x14ac:dyDescent="0.35">
      <c r="A103" s="1"/>
      <c r="B103" s="1"/>
      <c r="C103" s="1"/>
      <c r="D103" s="1"/>
      <c r="E103" s="1"/>
      <c r="F103" s="1"/>
      <c r="G103" s="1"/>
      <c r="H103" s="1" t="s">
        <v>195</v>
      </c>
      <c r="I103" s="5">
        <v>0</v>
      </c>
      <c r="J103" s="20"/>
      <c r="K103" s="5">
        <v>0</v>
      </c>
      <c r="L103" s="20"/>
      <c r="M103" s="5">
        <f t="shared" ref="M103:M120" si="12">ROUND((I103-K103),5)</f>
        <v>0</v>
      </c>
      <c r="N103" s="20"/>
      <c r="O103" s="23">
        <f t="shared" ref="O103:O120" si="13">ROUND(IF(K103=0, IF(I103=0, 0, 1), I103/K103),5)</f>
        <v>0</v>
      </c>
    </row>
    <row r="104" spans="1:15" x14ac:dyDescent="0.35">
      <c r="A104" s="1"/>
      <c r="B104" s="1"/>
      <c r="C104" s="1"/>
      <c r="D104" s="1"/>
      <c r="E104" s="1"/>
      <c r="F104" s="1"/>
      <c r="G104" s="1"/>
      <c r="H104" s="1" t="s">
        <v>44</v>
      </c>
      <c r="I104" s="5">
        <v>0</v>
      </c>
      <c r="J104" s="20"/>
      <c r="K104" s="5">
        <v>21000</v>
      </c>
      <c r="L104" s="20"/>
      <c r="M104" s="5">
        <f t="shared" si="12"/>
        <v>-21000</v>
      </c>
      <c r="N104" s="20"/>
      <c r="O104" s="23">
        <f t="shared" si="13"/>
        <v>0</v>
      </c>
    </row>
    <row r="105" spans="1:15" x14ac:dyDescent="0.35">
      <c r="A105" s="1"/>
      <c r="B105" s="1"/>
      <c r="C105" s="1"/>
      <c r="D105" s="1"/>
      <c r="E105" s="1"/>
      <c r="F105" s="1"/>
      <c r="G105" s="1"/>
      <c r="H105" s="1" t="s">
        <v>196</v>
      </c>
      <c r="I105" s="5">
        <v>0</v>
      </c>
      <c r="J105" s="20"/>
      <c r="K105" s="5">
        <v>0</v>
      </c>
      <c r="L105" s="20"/>
      <c r="M105" s="5">
        <f t="shared" si="12"/>
        <v>0</v>
      </c>
      <c r="N105" s="20"/>
      <c r="O105" s="23">
        <f t="shared" si="13"/>
        <v>0</v>
      </c>
    </row>
    <row r="106" spans="1:15" x14ac:dyDescent="0.35">
      <c r="A106" s="1"/>
      <c r="B106" s="1"/>
      <c r="C106" s="1"/>
      <c r="D106" s="1"/>
      <c r="E106" s="1"/>
      <c r="F106" s="1"/>
      <c r="G106" s="1"/>
      <c r="H106" s="1" t="s">
        <v>45</v>
      </c>
      <c r="I106" s="5">
        <v>200000</v>
      </c>
      <c r="J106" s="20"/>
      <c r="K106" s="5">
        <v>200000</v>
      </c>
      <c r="L106" s="20"/>
      <c r="M106" s="5">
        <f t="shared" si="12"/>
        <v>0</v>
      </c>
      <c r="N106" s="20"/>
      <c r="O106" s="23">
        <f t="shared" si="13"/>
        <v>1</v>
      </c>
    </row>
    <row r="107" spans="1:15" x14ac:dyDescent="0.35">
      <c r="A107" s="1"/>
      <c r="B107" s="1"/>
      <c r="C107" s="1"/>
      <c r="D107" s="1"/>
      <c r="E107" s="1"/>
      <c r="F107" s="1"/>
      <c r="G107" s="1"/>
      <c r="H107" s="1" t="s">
        <v>46</v>
      </c>
      <c r="I107" s="5">
        <v>0</v>
      </c>
      <c r="J107" s="20"/>
      <c r="K107" s="5">
        <v>333000</v>
      </c>
      <c r="L107" s="20"/>
      <c r="M107" s="5">
        <f t="shared" si="12"/>
        <v>-333000</v>
      </c>
      <c r="N107" s="20"/>
      <c r="O107" s="23">
        <f t="shared" si="13"/>
        <v>0</v>
      </c>
    </row>
    <row r="108" spans="1:15" x14ac:dyDescent="0.35">
      <c r="A108" s="1"/>
      <c r="B108" s="1"/>
      <c r="C108" s="1"/>
      <c r="D108" s="1"/>
      <c r="E108" s="1"/>
      <c r="F108" s="1"/>
      <c r="G108" s="1"/>
      <c r="H108" s="1" t="s">
        <v>197</v>
      </c>
      <c r="I108" s="5">
        <v>0</v>
      </c>
      <c r="J108" s="20"/>
      <c r="K108" s="5">
        <v>0</v>
      </c>
      <c r="L108" s="20"/>
      <c r="M108" s="5">
        <f t="shared" si="12"/>
        <v>0</v>
      </c>
      <c r="N108" s="20"/>
      <c r="O108" s="23">
        <f t="shared" si="13"/>
        <v>0</v>
      </c>
    </row>
    <row r="109" spans="1:15" x14ac:dyDescent="0.35">
      <c r="A109" s="1"/>
      <c r="B109" s="1"/>
      <c r="C109" s="1"/>
      <c r="D109" s="1"/>
      <c r="E109" s="1"/>
      <c r="F109" s="1"/>
      <c r="G109" s="1"/>
      <c r="H109" s="1" t="s">
        <v>47</v>
      </c>
      <c r="I109" s="5">
        <v>0</v>
      </c>
      <c r="J109" s="20"/>
      <c r="K109" s="5">
        <v>146000</v>
      </c>
      <c r="L109" s="20"/>
      <c r="M109" s="5">
        <f t="shared" si="12"/>
        <v>-146000</v>
      </c>
      <c r="N109" s="20"/>
      <c r="O109" s="23">
        <f t="shared" si="13"/>
        <v>0</v>
      </c>
    </row>
    <row r="110" spans="1:15" x14ac:dyDescent="0.35">
      <c r="A110" s="1"/>
      <c r="B110" s="1"/>
      <c r="C110" s="1"/>
      <c r="D110" s="1"/>
      <c r="E110" s="1"/>
      <c r="F110" s="1"/>
      <c r="G110" s="1"/>
      <c r="H110" s="1" t="s">
        <v>198</v>
      </c>
      <c r="I110" s="5">
        <v>0</v>
      </c>
      <c r="J110" s="20"/>
      <c r="K110" s="5">
        <v>0</v>
      </c>
      <c r="L110" s="20"/>
      <c r="M110" s="5">
        <f t="shared" si="12"/>
        <v>0</v>
      </c>
      <c r="N110" s="20"/>
      <c r="O110" s="23">
        <f t="shared" si="13"/>
        <v>0</v>
      </c>
    </row>
    <row r="111" spans="1:15" ht="15" thickBot="1" x14ac:dyDescent="0.4">
      <c r="A111" s="1"/>
      <c r="B111" s="1"/>
      <c r="C111" s="1"/>
      <c r="D111" s="1"/>
      <c r="E111" s="1"/>
      <c r="F111" s="1"/>
      <c r="G111" s="1"/>
      <c r="H111" s="1" t="s">
        <v>199</v>
      </c>
      <c r="I111" s="6">
        <v>0</v>
      </c>
      <c r="J111" s="20"/>
      <c r="K111" s="6">
        <v>0</v>
      </c>
      <c r="L111" s="20"/>
      <c r="M111" s="6">
        <f t="shared" si="12"/>
        <v>0</v>
      </c>
      <c r="N111" s="20"/>
      <c r="O111" s="24">
        <f t="shared" si="13"/>
        <v>0</v>
      </c>
    </row>
    <row r="112" spans="1:15" x14ac:dyDescent="0.35">
      <c r="A112" s="1"/>
      <c r="B112" s="1"/>
      <c r="C112" s="1"/>
      <c r="D112" s="1"/>
      <c r="E112" s="1"/>
      <c r="F112" s="1"/>
      <c r="G112" s="1" t="s">
        <v>140</v>
      </c>
      <c r="H112" s="1"/>
      <c r="I112" s="5">
        <f>ROUND(SUM(I102:I111),5)</f>
        <v>200000</v>
      </c>
      <c r="J112" s="20"/>
      <c r="K112" s="5">
        <f>ROUND(SUM(K102:K111),5)</f>
        <v>700000</v>
      </c>
      <c r="L112" s="20"/>
      <c r="M112" s="5">
        <f t="shared" si="12"/>
        <v>-500000</v>
      </c>
      <c r="N112" s="20"/>
      <c r="O112" s="23">
        <f t="shared" si="13"/>
        <v>0.28571000000000002</v>
      </c>
    </row>
    <row r="113" spans="1:15" x14ac:dyDescent="0.35">
      <c r="A113" s="1"/>
      <c r="B113" s="1"/>
      <c r="C113" s="1"/>
      <c r="D113" s="1"/>
      <c r="E113" s="1"/>
      <c r="F113" s="1"/>
      <c r="G113" s="1" t="s">
        <v>141</v>
      </c>
      <c r="H113" s="1"/>
      <c r="I113" s="5">
        <v>0</v>
      </c>
      <c r="J113" s="20"/>
      <c r="K113" s="5">
        <v>9400</v>
      </c>
      <c r="L113" s="20"/>
      <c r="M113" s="5">
        <f t="shared" si="12"/>
        <v>-9400</v>
      </c>
      <c r="N113" s="20"/>
      <c r="O113" s="23">
        <f t="shared" si="13"/>
        <v>0</v>
      </c>
    </row>
    <row r="114" spans="1:15" x14ac:dyDescent="0.35">
      <c r="A114" s="1"/>
      <c r="B114" s="1"/>
      <c r="C114" s="1"/>
      <c r="D114" s="1"/>
      <c r="E114" s="1"/>
      <c r="F114" s="1"/>
      <c r="G114" s="1" t="s">
        <v>142</v>
      </c>
      <c r="H114" s="1"/>
      <c r="I114" s="5">
        <v>8662.5</v>
      </c>
      <c r="J114" s="20"/>
      <c r="K114" s="5">
        <v>117350</v>
      </c>
      <c r="L114" s="20"/>
      <c r="M114" s="5">
        <f t="shared" si="12"/>
        <v>-108687.5</v>
      </c>
      <c r="N114" s="20"/>
      <c r="O114" s="23">
        <f t="shared" si="13"/>
        <v>7.3819999999999997E-2</v>
      </c>
    </row>
    <row r="115" spans="1:15" x14ac:dyDescent="0.35">
      <c r="A115" s="1"/>
      <c r="B115" s="1"/>
      <c r="C115" s="1"/>
      <c r="D115" s="1"/>
      <c r="E115" s="1"/>
      <c r="F115" s="1"/>
      <c r="G115" s="1" t="s">
        <v>143</v>
      </c>
      <c r="H115" s="1"/>
      <c r="I115" s="5">
        <v>0</v>
      </c>
      <c r="J115" s="20"/>
      <c r="K115" s="5">
        <v>220000</v>
      </c>
      <c r="L115" s="20"/>
      <c r="M115" s="5">
        <f t="shared" si="12"/>
        <v>-220000</v>
      </c>
      <c r="N115" s="20"/>
      <c r="O115" s="23">
        <f t="shared" si="13"/>
        <v>0</v>
      </c>
    </row>
    <row r="116" spans="1:15" x14ac:dyDescent="0.35">
      <c r="A116" s="1"/>
      <c r="B116" s="1"/>
      <c r="C116" s="1"/>
      <c r="D116" s="1"/>
      <c r="E116" s="1"/>
      <c r="F116" s="1"/>
      <c r="G116" s="1" t="s">
        <v>200</v>
      </c>
      <c r="H116" s="1"/>
      <c r="I116" s="5">
        <v>0</v>
      </c>
      <c r="J116" s="20"/>
      <c r="K116" s="5">
        <v>0</v>
      </c>
      <c r="L116" s="20"/>
      <c r="M116" s="5">
        <f t="shared" si="12"/>
        <v>0</v>
      </c>
      <c r="N116" s="20"/>
      <c r="O116" s="23">
        <f t="shared" si="13"/>
        <v>0</v>
      </c>
    </row>
    <row r="117" spans="1:15" x14ac:dyDescent="0.35">
      <c r="A117" s="1"/>
      <c r="B117" s="1"/>
      <c r="C117" s="1"/>
      <c r="D117" s="1"/>
      <c r="E117" s="1"/>
      <c r="F117" s="1"/>
      <c r="G117" s="1" t="s">
        <v>144</v>
      </c>
      <c r="H117" s="1"/>
      <c r="I117" s="5">
        <v>207.48</v>
      </c>
      <c r="J117" s="20"/>
      <c r="K117" s="5">
        <v>600</v>
      </c>
      <c r="L117" s="20"/>
      <c r="M117" s="5">
        <f t="shared" si="12"/>
        <v>-392.52</v>
      </c>
      <c r="N117" s="20"/>
      <c r="O117" s="23">
        <f t="shared" si="13"/>
        <v>0.3458</v>
      </c>
    </row>
    <row r="118" spans="1:15" x14ac:dyDescent="0.35">
      <c r="A118" s="1"/>
      <c r="B118" s="1"/>
      <c r="C118" s="1"/>
      <c r="D118" s="1"/>
      <c r="E118" s="1"/>
      <c r="F118" s="1"/>
      <c r="G118" s="1" t="s">
        <v>201</v>
      </c>
      <c r="H118" s="1"/>
      <c r="I118" s="5">
        <v>0</v>
      </c>
      <c r="J118" s="20"/>
      <c r="K118" s="5">
        <v>0</v>
      </c>
      <c r="L118" s="20"/>
      <c r="M118" s="5">
        <f t="shared" si="12"/>
        <v>0</v>
      </c>
      <c r="N118" s="20"/>
      <c r="O118" s="23">
        <f t="shared" si="13"/>
        <v>0</v>
      </c>
    </row>
    <row r="119" spans="1:15" x14ac:dyDescent="0.35">
      <c r="A119" s="1"/>
      <c r="B119" s="1"/>
      <c r="C119" s="1"/>
      <c r="D119" s="1"/>
      <c r="E119" s="1"/>
      <c r="F119" s="1"/>
      <c r="G119" s="1" t="s">
        <v>145</v>
      </c>
      <c r="H119" s="1"/>
      <c r="I119" s="5">
        <v>0</v>
      </c>
      <c r="J119" s="20"/>
      <c r="K119" s="5">
        <v>3500</v>
      </c>
      <c r="L119" s="20"/>
      <c r="M119" s="5">
        <f t="shared" si="12"/>
        <v>-3500</v>
      </c>
      <c r="N119" s="20"/>
      <c r="O119" s="23">
        <f t="shared" si="13"/>
        <v>0</v>
      </c>
    </row>
    <row r="120" spans="1:15" x14ac:dyDescent="0.35">
      <c r="A120" s="1"/>
      <c r="B120" s="1"/>
      <c r="C120" s="1"/>
      <c r="D120" s="1"/>
      <c r="E120" s="1"/>
      <c r="F120" s="1"/>
      <c r="G120" s="1" t="s">
        <v>146</v>
      </c>
      <c r="H120" s="1"/>
      <c r="I120" s="5">
        <v>1338.12</v>
      </c>
      <c r="J120" s="20"/>
      <c r="K120" s="5">
        <v>6000</v>
      </c>
      <c r="L120" s="20"/>
      <c r="M120" s="5">
        <f t="shared" si="12"/>
        <v>-4661.88</v>
      </c>
      <c r="N120" s="20"/>
      <c r="O120" s="23">
        <f t="shared" si="13"/>
        <v>0.22302</v>
      </c>
    </row>
    <row r="121" spans="1:15" x14ac:dyDescent="0.35">
      <c r="A121" s="1"/>
      <c r="B121" s="1"/>
      <c r="C121" s="1"/>
      <c r="D121" s="1"/>
      <c r="E121" s="1"/>
      <c r="F121" s="1"/>
      <c r="G121" s="1" t="s">
        <v>147</v>
      </c>
      <c r="H121" s="1"/>
      <c r="I121" s="5"/>
      <c r="J121" s="20"/>
      <c r="K121" s="5"/>
      <c r="L121" s="20"/>
      <c r="M121" s="5"/>
      <c r="N121" s="20"/>
      <c r="O121" s="23"/>
    </row>
    <row r="122" spans="1:15" x14ac:dyDescent="0.35">
      <c r="A122" s="1"/>
      <c r="B122" s="1"/>
      <c r="C122" s="1"/>
      <c r="D122" s="1"/>
      <c r="E122" s="1"/>
      <c r="F122" s="1"/>
      <c r="G122" s="1"/>
      <c r="H122" s="1" t="s">
        <v>148</v>
      </c>
      <c r="I122" s="5">
        <v>10.41</v>
      </c>
      <c r="J122" s="20"/>
      <c r="K122" s="5">
        <v>0</v>
      </c>
      <c r="L122" s="20"/>
      <c r="M122" s="5">
        <f t="shared" ref="M122:M142" si="14">ROUND((I122-K122),5)</f>
        <v>10.41</v>
      </c>
      <c r="N122" s="20"/>
      <c r="O122" s="23">
        <f t="shared" ref="O122:O142" si="15">ROUND(IF(K122=0, IF(I122=0, 0, 1), I122/K122),5)</f>
        <v>1</v>
      </c>
    </row>
    <row r="123" spans="1:15" x14ac:dyDescent="0.35">
      <c r="A123" s="1"/>
      <c r="B123" s="1"/>
      <c r="C123" s="1"/>
      <c r="D123" s="1"/>
      <c r="E123" s="1"/>
      <c r="F123" s="1"/>
      <c r="G123" s="1"/>
      <c r="H123" s="1" t="s">
        <v>149</v>
      </c>
      <c r="I123" s="5">
        <v>959.47</v>
      </c>
      <c r="J123" s="20"/>
      <c r="K123" s="5">
        <v>0</v>
      </c>
      <c r="L123" s="20"/>
      <c r="M123" s="5">
        <f t="shared" si="14"/>
        <v>959.47</v>
      </c>
      <c r="N123" s="20"/>
      <c r="O123" s="23">
        <f t="shared" si="15"/>
        <v>1</v>
      </c>
    </row>
    <row r="124" spans="1:15" x14ac:dyDescent="0.35">
      <c r="A124" s="1"/>
      <c r="B124" s="1"/>
      <c r="C124" s="1"/>
      <c r="D124" s="1"/>
      <c r="E124" s="1"/>
      <c r="F124" s="1"/>
      <c r="G124" s="1"/>
      <c r="H124" s="1" t="s">
        <v>190</v>
      </c>
      <c r="I124" s="5">
        <v>0</v>
      </c>
      <c r="J124" s="20"/>
      <c r="K124" s="5">
        <v>0</v>
      </c>
      <c r="L124" s="20"/>
      <c r="M124" s="5">
        <f t="shared" si="14"/>
        <v>0</v>
      </c>
      <c r="N124" s="20"/>
      <c r="O124" s="23">
        <f t="shared" si="15"/>
        <v>0</v>
      </c>
    </row>
    <row r="125" spans="1:15" ht="15" thickBot="1" x14ac:dyDescent="0.4">
      <c r="A125" s="1"/>
      <c r="B125" s="1"/>
      <c r="C125" s="1"/>
      <c r="D125" s="1"/>
      <c r="E125" s="1"/>
      <c r="F125" s="1"/>
      <c r="G125" s="1"/>
      <c r="H125" s="1" t="s">
        <v>150</v>
      </c>
      <c r="I125" s="6">
        <v>0</v>
      </c>
      <c r="J125" s="20"/>
      <c r="K125" s="6">
        <v>11528</v>
      </c>
      <c r="L125" s="20"/>
      <c r="M125" s="6">
        <f t="shared" si="14"/>
        <v>-11528</v>
      </c>
      <c r="N125" s="20"/>
      <c r="O125" s="24">
        <f t="shared" si="15"/>
        <v>0</v>
      </c>
    </row>
    <row r="126" spans="1:15" x14ac:dyDescent="0.35">
      <c r="A126" s="1"/>
      <c r="B126" s="1"/>
      <c r="C126" s="1"/>
      <c r="D126" s="1"/>
      <c r="E126" s="1"/>
      <c r="F126" s="1"/>
      <c r="G126" s="1" t="s">
        <v>151</v>
      </c>
      <c r="H126" s="1"/>
      <c r="I126" s="5">
        <f>ROUND(SUM(I121:I125),5)</f>
        <v>969.88</v>
      </c>
      <c r="J126" s="20"/>
      <c r="K126" s="5">
        <f>ROUND(SUM(K121:K125),5)</f>
        <v>11528</v>
      </c>
      <c r="L126" s="20"/>
      <c r="M126" s="5">
        <f t="shared" si="14"/>
        <v>-10558.12</v>
      </c>
      <c r="N126" s="20"/>
      <c r="O126" s="23">
        <f t="shared" si="15"/>
        <v>8.4129999999999996E-2</v>
      </c>
    </row>
    <row r="127" spans="1:15" x14ac:dyDescent="0.35">
      <c r="A127" s="1"/>
      <c r="B127" s="1"/>
      <c r="C127" s="1"/>
      <c r="D127" s="1"/>
      <c r="E127" s="1"/>
      <c r="F127" s="1"/>
      <c r="G127" s="1" t="s">
        <v>152</v>
      </c>
      <c r="H127" s="1"/>
      <c r="I127" s="5">
        <v>-45</v>
      </c>
      <c r="J127" s="20"/>
      <c r="K127" s="5">
        <v>34530</v>
      </c>
      <c r="L127" s="20"/>
      <c r="M127" s="5">
        <f t="shared" si="14"/>
        <v>-34575</v>
      </c>
      <c r="N127" s="20"/>
      <c r="O127" s="23">
        <f t="shared" si="15"/>
        <v>-1.2999999999999999E-3</v>
      </c>
    </row>
    <row r="128" spans="1:15" x14ac:dyDescent="0.35">
      <c r="A128" s="1"/>
      <c r="B128" s="1"/>
      <c r="C128" s="1"/>
      <c r="D128" s="1"/>
      <c r="E128" s="1"/>
      <c r="F128" s="1"/>
      <c r="G128" s="1" t="s">
        <v>153</v>
      </c>
      <c r="H128" s="1"/>
      <c r="I128" s="5">
        <v>1.87</v>
      </c>
      <c r="J128" s="20"/>
      <c r="K128" s="5">
        <v>2400</v>
      </c>
      <c r="L128" s="20"/>
      <c r="M128" s="5">
        <f t="shared" si="14"/>
        <v>-2398.13</v>
      </c>
      <c r="N128" s="20"/>
      <c r="O128" s="23">
        <f t="shared" si="15"/>
        <v>7.7999999999999999E-4</v>
      </c>
    </row>
    <row r="129" spans="1:15" x14ac:dyDescent="0.35">
      <c r="A129" s="1"/>
      <c r="B129" s="1"/>
      <c r="C129" s="1"/>
      <c r="D129" s="1"/>
      <c r="E129" s="1"/>
      <c r="F129" s="1"/>
      <c r="G129" s="1" t="s">
        <v>154</v>
      </c>
      <c r="H129" s="1"/>
      <c r="I129" s="5">
        <v>2428.61</v>
      </c>
      <c r="J129" s="20"/>
      <c r="K129" s="5">
        <v>22900</v>
      </c>
      <c r="L129" s="20"/>
      <c r="M129" s="5">
        <f t="shared" si="14"/>
        <v>-20471.39</v>
      </c>
      <c r="N129" s="20"/>
      <c r="O129" s="23">
        <f t="shared" si="15"/>
        <v>0.10605000000000001</v>
      </c>
    </row>
    <row r="130" spans="1:15" x14ac:dyDescent="0.35">
      <c r="A130" s="1"/>
      <c r="B130" s="1"/>
      <c r="C130" s="1"/>
      <c r="D130" s="1"/>
      <c r="E130" s="1"/>
      <c r="F130" s="1"/>
      <c r="G130" s="1" t="s">
        <v>202</v>
      </c>
      <c r="H130" s="1"/>
      <c r="I130" s="5">
        <v>0</v>
      </c>
      <c r="J130" s="20"/>
      <c r="K130" s="5">
        <v>0</v>
      </c>
      <c r="L130" s="20"/>
      <c r="M130" s="5">
        <f t="shared" si="14"/>
        <v>0</v>
      </c>
      <c r="N130" s="20"/>
      <c r="O130" s="23">
        <f t="shared" si="15"/>
        <v>0</v>
      </c>
    </row>
    <row r="131" spans="1:15" x14ac:dyDescent="0.35">
      <c r="A131" s="1"/>
      <c r="B131" s="1"/>
      <c r="C131" s="1"/>
      <c r="D131" s="1"/>
      <c r="E131" s="1"/>
      <c r="F131" s="1"/>
      <c r="G131" s="1" t="s">
        <v>155</v>
      </c>
      <c r="H131" s="1"/>
      <c r="I131" s="5">
        <v>12542.1</v>
      </c>
      <c r="J131" s="20"/>
      <c r="K131" s="5">
        <v>145550</v>
      </c>
      <c r="L131" s="20"/>
      <c r="M131" s="5">
        <f t="shared" si="14"/>
        <v>-133007.9</v>
      </c>
      <c r="N131" s="20"/>
      <c r="O131" s="23">
        <f t="shared" si="15"/>
        <v>8.6169999999999997E-2</v>
      </c>
    </row>
    <row r="132" spans="1:15" x14ac:dyDescent="0.35">
      <c r="A132" s="1"/>
      <c r="B132" s="1"/>
      <c r="C132" s="1"/>
      <c r="D132" s="1"/>
      <c r="E132" s="1"/>
      <c r="F132" s="1"/>
      <c r="G132" s="1" t="s">
        <v>156</v>
      </c>
      <c r="H132" s="1"/>
      <c r="I132" s="5">
        <v>50</v>
      </c>
      <c r="J132" s="20"/>
      <c r="K132" s="5">
        <v>56000</v>
      </c>
      <c r="L132" s="20"/>
      <c r="M132" s="5">
        <f t="shared" si="14"/>
        <v>-55950</v>
      </c>
      <c r="N132" s="20"/>
      <c r="O132" s="23">
        <f t="shared" si="15"/>
        <v>8.8999999999999995E-4</v>
      </c>
    </row>
    <row r="133" spans="1:15" x14ac:dyDescent="0.35">
      <c r="A133" s="1"/>
      <c r="B133" s="1"/>
      <c r="C133" s="1"/>
      <c r="D133" s="1"/>
      <c r="E133" s="1"/>
      <c r="F133" s="1"/>
      <c r="G133" s="1" t="s">
        <v>157</v>
      </c>
      <c r="H133" s="1"/>
      <c r="I133" s="5">
        <v>6475.85</v>
      </c>
      <c r="J133" s="20"/>
      <c r="K133" s="5">
        <v>12522.31</v>
      </c>
      <c r="L133" s="20"/>
      <c r="M133" s="5">
        <f t="shared" si="14"/>
        <v>-6046.46</v>
      </c>
      <c r="N133" s="20"/>
      <c r="O133" s="23">
        <f t="shared" si="15"/>
        <v>0.51714000000000004</v>
      </c>
    </row>
    <row r="134" spans="1:15" x14ac:dyDescent="0.35">
      <c r="A134" s="1"/>
      <c r="B134" s="1"/>
      <c r="C134" s="1"/>
      <c r="D134" s="1"/>
      <c r="E134" s="1"/>
      <c r="F134" s="1"/>
      <c r="G134" s="1" t="s">
        <v>158</v>
      </c>
      <c r="H134" s="1"/>
      <c r="I134" s="5">
        <v>0</v>
      </c>
      <c r="J134" s="20"/>
      <c r="K134" s="5">
        <v>5000</v>
      </c>
      <c r="L134" s="20"/>
      <c r="M134" s="5">
        <f t="shared" si="14"/>
        <v>-5000</v>
      </c>
      <c r="N134" s="20"/>
      <c r="O134" s="23">
        <f t="shared" si="15"/>
        <v>0</v>
      </c>
    </row>
    <row r="135" spans="1:15" ht="15" thickBot="1" x14ac:dyDescent="0.4">
      <c r="A135" s="1"/>
      <c r="B135" s="1"/>
      <c r="C135" s="1"/>
      <c r="D135" s="1"/>
      <c r="E135" s="1"/>
      <c r="F135" s="1"/>
      <c r="G135" s="1" t="s">
        <v>159</v>
      </c>
      <c r="H135" s="1"/>
      <c r="I135" s="6">
        <v>50</v>
      </c>
      <c r="J135" s="20"/>
      <c r="K135" s="6">
        <v>0</v>
      </c>
      <c r="L135" s="20"/>
      <c r="M135" s="6">
        <f t="shared" si="14"/>
        <v>50</v>
      </c>
      <c r="N135" s="20"/>
      <c r="O135" s="24">
        <f t="shared" si="15"/>
        <v>1</v>
      </c>
    </row>
    <row r="136" spans="1:15" x14ac:dyDescent="0.35">
      <c r="A136" s="1"/>
      <c r="B136" s="1"/>
      <c r="C136" s="1"/>
      <c r="D136" s="1"/>
      <c r="E136" s="1"/>
      <c r="F136" s="1" t="s">
        <v>160</v>
      </c>
      <c r="G136" s="1"/>
      <c r="H136" s="1"/>
      <c r="I136" s="5">
        <f>ROUND(SUM(I90:I93)+SUM(I98:I101)+SUM(I112:I120)+SUM(I126:I135),5)</f>
        <v>249061.19</v>
      </c>
      <c r="J136" s="20"/>
      <c r="K136" s="5">
        <f>ROUND(SUM(K90:K93)+SUM(K98:K101)+SUM(K112:K120)+SUM(K126:K135),5)</f>
        <v>1604130.31</v>
      </c>
      <c r="L136" s="20"/>
      <c r="M136" s="5">
        <f t="shared" si="14"/>
        <v>-1355069.12</v>
      </c>
      <c r="N136" s="20"/>
      <c r="O136" s="23">
        <f t="shared" si="15"/>
        <v>0.15526000000000001</v>
      </c>
    </row>
    <row r="137" spans="1:15" ht="15" thickBot="1" x14ac:dyDescent="0.4">
      <c r="A137" s="1"/>
      <c r="B137" s="1"/>
      <c r="C137" s="1"/>
      <c r="D137" s="1"/>
      <c r="E137" s="1"/>
      <c r="F137" s="1" t="s">
        <v>203</v>
      </c>
      <c r="G137" s="1"/>
      <c r="H137" s="1"/>
      <c r="I137" s="6">
        <v>0</v>
      </c>
      <c r="J137" s="20"/>
      <c r="K137" s="6">
        <v>0</v>
      </c>
      <c r="L137" s="20"/>
      <c r="M137" s="6">
        <f t="shared" si="14"/>
        <v>0</v>
      </c>
      <c r="N137" s="20"/>
      <c r="O137" s="24">
        <f t="shared" si="15"/>
        <v>0</v>
      </c>
    </row>
    <row r="138" spans="1:15" x14ac:dyDescent="0.35">
      <c r="A138" s="1"/>
      <c r="B138" s="1"/>
      <c r="C138" s="1"/>
      <c r="D138" s="1"/>
      <c r="E138" s="1" t="s">
        <v>161</v>
      </c>
      <c r="F138" s="1"/>
      <c r="G138" s="1"/>
      <c r="H138" s="1"/>
      <c r="I138" s="5">
        <f>ROUND(I59+I89+SUM(I136:I137),5)</f>
        <v>334509.32</v>
      </c>
      <c r="J138" s="20"/>
      <c r="K138" s="5">
        <f>ROUND(K59+K89+SUM(K136:K137),5)</f>
        <v>3734982.32</v>
      </c>
      <c r="L138" s="20"/>
      <c r="M138" s="5">
        <f t="shared" si="14"/>
        <v>-3400473</v>
      </c>
      <c r="N138" s="20"/>
      <c r="O138" s="23">
        <f t="shared" si="15"/>
        <v>8.9560000000000001E-2</v>
      </c>
    </row>
    <row r="139" spans="1:15" x14ac:dyDescent="0.35">
      <c r="A139" s="1"/>
      <c r="B139" s="1"/>
      <c r="C139" s="1"/>
      <c r="D139" s="1"/>
      <c r="E139" s="1" t="s">
        <v>162</v>
      </c>
      <c r="F139" s="1"/>
      <c r="G139" s="1"/>
      <c r="H139" s="1"/>
      <c r="I139" s="5">
        <v>0</v>
      </c>
      <c r="J139" s="20"/>
      <c r="K139" s="5">
        <v>0</v>
      </c>
      <c r="L139" s="20"/>
      <c r="M139" s="5">
        <f t="shared" si="14"/>
        <v>0</v>
      </c>
      <c r="N139" s="20"/>
      <c r="O139" s="23">
        <f t="shared" si="15"/>
        <v>0</v>
      </c>
    </row>
    <row r="140" spans="1:15" ht="15" thickBot="1" x14ac:dyDescent="0.4">
      <c r="A140" s="1"/>
      <c r="B140" s="1"/>
      <c r="C140" s="1"/>
      <c r="D140" s="1"/>
      <c r="E140" s="1" t="s">
        <v>204</v>
      </c>
      <c r="F140" s="1"/>
      <c r="G140" s="1"/>
      <c r="H140" s="1"/>
      <c r="I140" s="5">
        <v>0</v>
      </c>
      <c r="J140" s="20"/>
      <c r="K140" s="5">
        <v>0</v>
      </c>
      <c r="L140" s="20"/>
      <c r="M140" s="5">
        <f t="shared" si="14"/>
        <v>0</v>
      </c>
      <c r="N140" s="20"/>
      <c r="O140" s="23">
        <f t="shared" si="15"/>
        <v>0</v>
      </c>
    </row>
    <row r="141" spans="1:15" ht="15" thickBot="1" x14ac:dyDescent="0.4">
      <c r="A141" s="1"/>
      <c r="B141" s="1"/>
      <c r="C141" s="1"/>
      <c r="D141" s="1" t="s">
        <v>163</v>
      </c>
      <c r="E141" s="1"/>
      <c r="F141" s="1"/>
      <c r="G141" s="1"/>
      <c r="H141" s="1"/>
      <c r="I141" s="7">
        <f>ROUND(I58+SUM(I138:I140),5)</f>
        <v>334509.32</v>
      </c>
      <c r="J141" s="20"/>
      <c r="K141" s="7">
        <f>ROUND(K58+SUM(K138:K140),5)</f>
        <v>3734982.32</v>
      </c>
      <c r="L141" s="20"/>
      <c r="M141" s="7">
        <f t="shared" si="14"/>
        <v>-3400473</v>
      </c>
      <c r="N141" s="20"/>
      <c r="O141" s="25">
        <f t="shared" si="15"/>
        <v>8.9560000000000001E-2</v>
      </c>
    </row>
    <row r="142" spans="1:15" x14ac:dyDescent="0.35">
      <c r="A142" s="1"/>
      <c r="B142" s="1" t="s">
        <v>164</v>
      </c>
      <c r="C142" s="1"/>
      <c r="D142" s="1"/>
      <c r="E142" s="1"/>
      <c r="F142" s="1"/>
      <c r="G142" s="1"/>
      <c r="H142" s="1"/>
      <c r="I142" s="5">
        <f>ROUND(I6+I57-I141,5)</f>
        <v>1454027.76</v>
      </c>
      <c r="J142" s="20"/>
      <c r="K142" s="5">
        <f>ROUND(K6+K57-K141,5)</f>
        <v>-114118.01</v>
      </c>
      <c r="L142" s="20"/>
      <c r="M142" s="5">
        <f t="shared" si="14"/>
        <v>1568145.77</v>
      </c>
      <c r="N142" s="20"/>
      <c r="O142" s="23">
        <f t="shared" si="15"/>
        <v>-12.741440000000001</v>
      </c>
    </row>
    <row r="143" spans="1:15" x14ac:dyDescent="0.35">
      <c r="A143" s="1"/>
      <c r="B143" s="1" t="s">
        <v>205</v>
      </c>
      <c r="C143" s="1"/>
      <c r="D143" s="1"/>
      <c r="E143" s="1"/>
      <c r="F143" s="1"/>
      <c r="G143" s="1"/>
      <c r="H143" s="1"/>
      <c r="I143" s="5"/>
      <c r="J143" s="20"/>
      <c r="K143" s="5"/>
      <c r="L143" s="20"/>
      <c r="M143" s="5"/>
      <c r="N143" s="20"/>
      <c r="O143" s="23"/>
    </row>
    <row r="144" spans="1:15" x14ac:dyDescent="0.35">
      <c r="A144" s="1"/>
      <c r="B144" s="1"/>
      <c r="C144" s="1" t="s">
        <v>206</v>
      </c>
      <c r="D144" s="1"/>
      <c r="E144" s="1"/>
      <c r="F144" s="1"/>
      <c r="G144" s="1"/>
      <c r="H144" s="1"/>
      <c r="I144" s="5"/>
      <c r="J144" s="20"/>
      <c r="K144" s="5"/>
      <c r="L144" s="20"/>
      <c r="M144" s="5"/>
      <c r="N144" s="20"/>
      <c r="O144" s="23"/>
    </row>
    <row r="145" spans="1:15" ht="15" thickBot="1" x14ac:dyDescent="0.4">
      <c r="A145" s="1"/>
      <c r="B145" s="1"/>
      <c r="C145" s="1"/>
      <c r="D145" s="1" t="s">
        <v>207</v>
      </c>
      <c r="E145" s="1"/>
      <c r="F145" s="1"/>
      <c r="G145" s="1"/>
      <c r="H145" s="1"/>
      <c r="I145" s="5">
        <v>0</v>
      </c>
      <c r="J145" s="20"/>
      <c r="K145" s="5">
        <v>0</v>
      </c>
      <c r="L145" s="20"/>
      <c r="M145" s="5">
        <f>ROUND((I145-K145),5)</f>
        <v>0</v>
      </c>
      <c r="N145" s="20"/>
      <c r="O145" s="23">
        <f>ROUND(IF(K145=0, IF(I145=0, 0, 1), I145/K145),5)</f>
        <v>0</v>
      </c>
    </row>
    <row r="146" spans="1:15" ht="15" thickBot="1" x14ac:dyDescent="0.4">
      <c r="A146" s="1"/>
      <c r="B146" s="1"/>
      <c r="C146" s="1" t="s">
        <v>208</v>
      </c>
      <c r="D146" s="1"/>
      <c r="E146" s="1"/>
      <c r="F146" s="1"/>
      <c r="G146" s="1"/>
      <c r="H146" s="1"/>
      <c r="I146" s="8">
        <f>ROUND(SUM(I144:I145),5)</f>
        <v>0</v>
      </c>
      <c r="J146" s="20"/>
      <c r="K146" s="8">
        <f>ROUND(SUM(K144:K145),5)</f>
        <v>0</v>
      </c>
      <c r="L146" s="20"/>
      <c r="M146" s="8">
        <f>ROUND((I146-K146),5)</f>
        <v>0</v>
      </c>
      <c r="N146" s="20"/>
      <c r="O146" s="26">
        <f>ROUND(IF(K146=0, IF(I146=0, 0, 1), I146/K146),5)</f>
        <v>0</v>
      </c>
    </row>
    <row r="147" spans="1:15" ht="15" thickBot="1" x14ac:dyDescent="0.4">
      <c r="A147" s="1"/>
      <c r="B147" s="1" t="s">
        <v>209</v>
      </c>
      <c r="C147" s="1"/>
      <c r="D147" s="1"/>
      <c r="E147" s="1"/>
      <c r="F147" s="1"/>
      <c r="G147" s="1"/>
      <c r="H147" s="1"/>
      <c r="I147" s="8">
        <f>ROUND(I143-I146,5)</f>
        <v>0</v>
      </c>
      <c r="J147" s="20"/>
      <c r="K147" s="8">
        <f>ROUND(K143-K146,5)</f>
        <v>0</v>
      </c>
      <c r="L147" s="20"/>
      <c r="M147" s="8">
        <f>ROUND((I147-K147),5)</f>
        <v>0</v>
      </c>
      <c r="N147" s="20"/>
      <c r="O147" s="26">
        <f>ROUND(IF(K147=0, IF(I147=0, 0, 1), I147/K147),5)</f>
        <v>0</v>
      </c>
    </row>
    <row r="148" spans="1:15" s="10" customFormat="1" ht="11" thickBot="1" x14ac:dyDescent="0.3">
      <c r="A148" s="1" t="s">
        <v>67</v>
      </c>
      <c r="B148" s="1"/>
      <c r="C148" s="1"/>
      <c r="D148" s="1"/>
      <c r="E148" s="1"/>
      <c r="F148" s="1"/>
      <c r="G148" s="1"/>
      <c r="H148" s="1"/>
      <c r="I148" s="9">
        <f>ROUND(I142+I147,5)</f>
        <v>1454027.76</v>
      </c>
      <c r="J148" s="1"/>
      <c r="K148" s="9">
        <f>ROUND(K142+K147,5)</f>
        <v>-114118.01</v>
      </c>
      <c r="L148" s="1"/>
      <c r="M148" s="9">
        <f>ROUND((I148-K148),5)</f>
        <v>1568145.77</v>
      </c>
      <c r="N148" s="1"/>
      <c r="O148" s="27">
        <f>ROUND(IF(K148=0, IF(I148=0, 0, 1), I148/K148),5)</f>
        <v>-12.741440000000001</v>
      </c>
    </row>
    <row r="149" spans="1:15" ht="15" thickTop="1" x14ac:dyDescent="0.35"/>
  </sheetData>
  <pageMargins left="0.7" right="0.7" top="0.75" bottom="0.75" header="0.1" footer="0.3"/>
  <pageSetup orientation="portrait" verticalDpi="0" r:id="rId1"/>
  <headerFooter>
    <oddFooter>&amp;R&amp;"Arial,Bold"&amp;8 Page &amp;P of &amp;N</oddFooter>
  </headerFooter>
  <drawing r:id="rId2"/>
  <legacyDrawing r:id="rId3"/>
  <controls>
    <mc:AlternateContent xmlns:mc="http://schemas.openxmlformats.org/markup-compatibility/2006">
      <mc:Choice Requires="x14">
        <control shapeId="3074" r:id="rId4" name="HEADER">
          <controlPr defaultSize="0" autoLin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4</xdr:col>
                <xdr:colOff>76200</xdr:colOff>
                <xdr:row>1</xdr:row>
                <xdr:rowOff>31750</xdr:rowOff>
              </to>
            </anchor>
          </controlPr>
        </control>
      </mc:Choice>
      <mc:Fallback>
        <control shapeId="3074" r:id="rId4" name="HEADER"/>
      </mc:Fallback>
    </mc:AlternateContent>
    <mc:AlternateContent xmlns:mc="http://schemas.openxmlformats.org/markup-compatibility/2006">
      <mc:Choice Requires="x14">
        <control shapeId="3073" r:id="rId6" name="FILTER">
          <controlPr defaultSize="0" autoLine="0" r:id="rId7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4</xdr:col>
                <xdr:colOff>76200</xdr:colOff>
                <xdr:row>1</xdr:row>
                <xdr:rowOff>31750</xdr:rowOff>
              </to>
            </anchor>
          </controlPr>
        </control>
      </mc:Choice>
      <mc:Fallback>
        <control shapeId="3073" r:id="rId6" name="FILTER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FDF9C6-E26C-422A-B3E6-47E1A5914D39}">
  <sheetPr codeName="Sheet2"/>
  <dimension ref="A1:T99"/>
  <sheetViews>
    <sheetView workbookViewId="0">
      <pane xSplit="8" ySplit="5" topLeftCell="I86" activePane="bottomRight" state="frozenSplit"/>
      <selection pane="topRight" activeCell="I1" sqref="I1"/>
      <selection pane="bottomLeft" activeCell="A6" sqref="A6"/>
      <selection pane="bottomRight" activeCell="X7" sqref="X7"/>
    </sheetView>
  </sheetViews>
  <sheetFormatPr defaultRowHeight="14.5" x14ac:dyDescent="0.35"/>
  <cols>
    <col min="1" max="7" width="3" style="10" customWidth="1"/>
    <col min="8" max="8" width="26.1796875" style="10" customWidth="1"/>
    <col min="9" max="9" width="8.7265625" bestFit="1" customWidth="1"/>
    <col min="10" max="10" width="2.26953125" customWidth="1"/>
    <col min="11" max="11" width="10" hidden="1" customWidth="1"/>
    <col min="12" max="12" width="8.453125" bestFit="1" customWidth="1"/>
    <col min="13" max="13" width="2.26953125" customWidth="1"/>
    <col min="14" max="14" width="6.54296875" hidden="1" customWidth="1"/>
    <col min="15" max="15" width="10" bestFit="1" customWidth="1"/>
    <col min="16" max="16" width="2.26953125" customWidth="1"/>
    <col min="17" max="17" width="6.54296875" hidden="1" customWidth="1"/>
    <col min="18" max="18" width="10" bestFit="1" customWidth="1"/>
    <col min="19" max="19" width="2.26953125" customWidth="1"/>
    <col min="20" max="20" width="11.54296875" bestFit="1" customWidth="1"/>
  </cols>
  <sheetData>
    <row r="1" spans="1:20" ht="15.5" x14ac:dyDescent="0.35">
      <c r="A1" s="2" t="s">
        <v>1</v>
      </c>
      <c r="B1" s="1"/>
      <c r="C1" s="1"/>
      <c r="D1" s="1"/>
      <c r="E1" s="1"/>
      <c r="F1" s="1"/>
      <c r="G1" s="1"/>
      <c r="H1" s="1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1" t="s">
        <v>70</v>
      </c>
    </row>
    <row r="2" spans="1:20" ht="18" x14ac:dyDescent="0.4">
      <c r="A2" s="3" t="s">
        <v>71</v>
      </c>
      <c r="B2" s="1"/>
      <c r="C2" s="1"/>
      <c r="D2" s="1"/>
      <c r="E2" s="1"/>
      <c r="F2" s="1"/>
      <c r="G2" s="1"/>
      <c r="H2" s="1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2">
        <v>45575</v>
      </c>
    </row>
    <row r="3" spans="1:20" x14ac:dyDescent="0.35">
      <c r="A3" s="4" t="s">
        <v>72</v>
      </c>
      <c r="B3" s="1"/>
      <c r="C3" s="1"/>
      <c r="D3" s="1"/>
      <c r="E3" s="1"/>
      <c r="F3" s="1"/>
      <c r="G3" s="1"/>
      <c r="H3" s="1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1" t="s">
        <v>3</v>
      </c>
    </row>
    <row r="4" spans="1:20" ht="15" thickBot="1" x14ac:dyDescent="0.4">
      <c r="A4" s="1"/>
      <c r="B4" s="1"/>
      <c r="C4" s="1"/>
      <c r="D4" s="1"/>
      <c r="E4" s="1"/>
      <c r="F4" s="1"/>
      <c r="G4" s="1"/>
      <c r="H4" s="1"/>
      <c r="I4" s="18"/>
      <c r="J4" s="17"/>
      <c r="K4" s="18"/>
      <c r="L4" s="18"/>
      <c r="M4" s="17"/>
      <c r="N4" s="18"/>
      <c r="O4" s="18"/>
      <c r="P4" s="17"/>
      <c r="Q4" s="18"/>
      <c r="R4" s="19" t="s">
        <v>73</v>
      </c>
      <c r="S4" s="17"/>
      <c r="T4" s="18"/>
    </row>
    <row r="5" spans="1:20" s="15" customFormat="1" ht="15.5" thickTop="1" thickBot="1" x14ac:dyDescent="0.4">
      <c r="A5" s="13"/>
      <c r="B5" s="13"/>
      <c r="C5" s="13"/>
      <c r="D5" s="13"/>
      <c r="E5" s="13"/>
      <c r="F5" s="13"/>
      <c r="G5" s="13"/>
      <c r="H5" s="13"/>
      <c r="I5" s="21" t="s">
        <v>74</v>
      </c>
      <c r="J5" s="22"/>
      <c r="K5" s="21" t="s">
        <v>75</v>
      </c>
      <c r="L5" s="21" t="s">
        <v>76</v>
      </c>
      <c r="M5" s="22"/>
      <c r="N5" s="21" t="s">
        <v>75</v>
      </c>
      <c r="O5" s="21" t="s">
        <v>77</v>
      </c>
      <c r="P5" s="22"/>
      <c r="Q5" s="21" t="s">
        <v>75</v>
      </c>
      <c r="R5" s="21" t="s">
        <v>78</v>
      </c>
      <c r="S5" s="22"/>
      <c r="T5" s="21" t="s">
        <v>75</v>
      </c>
    </row>
    <row r="6" spans="1:20" ht="15" thickTop="1" x14ac:dyDescent="0.35">
      <c r="A6" s="1"/>
      <c r="B6" s="1" t="s">
        <v>79</v>
      </c>
      <c r="C6" s="1"/>
      <c r="D6" s="1"/>
      <c r="E6" s="1"/>
      <c r="F6" s="1"/>
      <c r="G6" s="1"/>
      <c r="H6" s="1"/>
      <c r="I6" s="5"/>
      <c r="J6" s="20"/>
      <c r="K6" s="5"/>
      <c r="L6" s="5"/>
      <c r="M6" s="20"/>
      <c r="N6" s="5"/>
      <c r="O6" s="5"/>
      <c r="P6" s="20"/>
      <c r="Q6" s="5"/>
      <c r="R6" s="5"/>
      <c r="S6" s="20"/>
      <c r="T6" s="5"/>
    </row>
    <row r="7" spans="1:20" x14ac:dyDescent="0.35">
      <c r="A7" s="1"/>
      <c r="B7" s="1"/>
      <c r="C7" s="1"/>
      <c r="D7" s="1" t="s">
        <v>80</v>
      </c>
      <c r="E7" s="1"/>
      <c r="F7" s="1"/>
      <c r="G7" s="1"/>
      <c r="H7" s="1"/>
      <c r="I7" s="5"/>
      <c r="J7" s="20"/>
      <c r="K7" s="5"/>
      <c r="L7" s="5"/>
      <c r="M7" s="20"/>
      <c r="N7" s="5"/>
      <c r="O7" s="5"/>
      <c r="P7" s="20"/>
      <c r="Q7" s="5"/>
      <c r="R7" s="5"/>
      <c r="S7" s="20"/>
      <c r="T7" s="5"/>
    </row>
    <row r="8" spans="1:20" x14ac:dyDescent="0.35">
      <c r="A8" s="1"/>
      <c r="B8" s="1"/>
      <c r="C8" s="1"/>
      <c r="D8" s="1"/>
      <c r="E8" s="1" t="s">
        <v>81</v>
      </c>
      <c r="F8" s="1"/>
      <c r="G8" s="1"/>
      <c r="H8" s="1"/>
      <c r="I8" s="5"/>
      <c r="J8" s="20"/>
      <c r="K8" s="5"/>
      <c r="L8" s="5"/>
      <c r="M8" s="20"/>
      <c r="N8" s="5"/>
      <c r="O8" s="5"/>
      <c r="P8" s="20"/>
      <c r="Q8" s="5"/>
      <c r="R8" s="5"/>
      <c r="S8" s="20"/>
      <c r="T8" s="5"/>
    </row>
    <row r="9" spans="1:20" x14ac:dyDescent="0.35">
      <c r="A9" s="1"/>
      <c r="B9" s="1"/>
      <c r="C9" s="1"/>
      <c r="D9" s="1"/>
      <c r="E9" s="1"/>
      <c r="F9" s="1" t="s">
        <v>82</v>
      </c>
      <c r="G9" s="1"/>
      <c r="H9" s="1"/>
      <c r="I9" s="5"/>
      <c r="J9" s="20"/>
      <c r="K9" s="5"/>
      <c r="L9" s="5"/>
      <c r="M9" s="20"/>
      <c r="N9" s="5"/>
      <c r="O9" s="5"/>
      <c r="P9" s="20"/>
      <c r="Q9" s="5"/>
      <c r="R9" s="5"/>
      <c r="S9" s="20"/>
      <c r="T9" s="5"/>
    </row>
    <row r="10" spans="1:20" x14ac:dyDescent="0.35">
      <c r="A10" s="1"/>
      <c r="B10" s="1"/>
      <c r="C10" s="1"/>
      <c r="D10" s="1"/>
      <c r="E10" s="1"/>
      <c r="F10" s="1"/>
      <c r="G10" s="1" t="s">
        <v>83</v>
      </c>
      <c r="H10" s="1"/>
      <c r="I10" s="5">
        <v>0</v>
      </c>
      <c r="J10" s="20"/>
      <c r="K10" s="5">
        <v>53805</v>
      </c>
      <c r="L10" s="5">
        <v>0</v>
      </c>
      <c r="M10" s="20"/>
      <c r="N10" s="5">
        <v>0</v>
      </c>
      <c r="O10" s="5">
        <v>0</v>
      </c>
      <c r="P10" s="20"/>
      <c r="Q10" s="5">
        <v>0</v>
      </c>
      <c r="R10" s="5">
        <f>ROUND(I10+L10+O10,5)</f>
        <v>0</v>
      </c>
      <c r="S10" s="20"/>
      <c r="T10" s="5">
        <f>ROUND(K10+N10+Q10,5)</f>
        <v>53805</v>
      </c>
    </row>
    <row r="11" spans="1:20" x14ac:dyDescent="0.35">
      <c r="A11" s="1"/>
      <c r="B11" s="1"/>
      <c r="C11" s="1"/>
      <c r="D11" s="1"/>
      <c r="E11" s="1"/>
      <c r="F11" s="1"/>
      <c r="G11" s="1" t="s">
        <v>84</v>
      </c>
      <c r="H11" s="1"/>
      <c r="I11" s="5">
        <v>0</v>
      </c>
      <c r="J11" s="20"/>
      <c r="K11" s="5">
        <v>1349037</v>
      </c>
      <c r="L11" s="5">
        <v>0</v>
      </c>
      <c r="M11" s="20"/>
      <c r="N11" s="5">
        <v>0</v>
      </c>
      <c r="O11" s="5">
        <v>0</v>
      </c>
      <c r="P11" s="20"/>
      <c r="Q11" s="5">
        <v>0</v>
      </c>
      <c r="R11" s="5">
        <f>ROUND(I11+L11+O11,5)</f>
        <v>0</v>
      </c>
      <c r="S11" s="20"/>
      <c r="T11" s="5">
        <f>ROUND(K11+N11+Q11,5)</f>
        <v>1349037</v>
      </c>
    </row>
    <row r="12" spans="1:20" ht="15" thickBot="1" x14ac:dyDescent="0.4">
      <c r="A12" s="1"/>
      <c r="B12" s="1"/>
      <c r="C12" s="1"/>
      <c r="D12" s="1"/>
      <c r="E12" s="1"/>
      <c r="F12" s="1"/>
      <c r="G12" s="1" t="s">
        <v>85</v>
      </c>
      <c r="H12" s="1"/>
      <c r="I12" s="6">
        <v>0</v>
      </c>
      <c r="J12" s="20"/>
      <c r="K12" s="6">
        <v>1000000</v>
      </c>
      <c r="L12" s="6">
        <v>0</v>
      </c>
      <c r="M12" s="20"/>
      <c r="N12" s="6">
        <v>0</v>
      </c>
      <c r="O12" s="6">
        <v>1000000</v>
      </c>
      <c r="P12" s="20"/>
      <c r="Q12" s="6">
        <v>0</v>
      </c>
      <c r="R12" s="6">
        <f>ROUND(I12+L12+O12,5)</f>
        <v>1000000</v>
      </c>
      <c r="S12" s="20"/>
      <c r="T12" s="6">
        <f>ROUND(K12+N12+Q12,5)</f>
        <v>1000000</v>
      </c>
    </row>
    <row r="13" spans="1:20" x14ac:dyDescent="0.35">
      <c r="A13" s="1"/>
      <c r="B13" s="1"/>
      <c r="C13" s="1"/>
      <c r="D13" s="1"/>
      <c r="E13" s="1"/>
      <c r="F13" s="1" t="s">
        <v>86</v>
      </c>
      <c r="G13" s="1"/>
      <c r="H13" s="1"/>
      <c r="I13" s="5">
        <f>ROUND(SUM(I9:I12),5)</f>
        <v>0</v>
      </c>
      <c r="J13" s="20"/>
      <c r="K13" s="5">
        <f>ROUND(SUM(K9:K12),5)</f>
        <v>2402842</v>
      </c>
      <c r="L13" s="5">
        <f>ROUND(SUM(L9:L12),5)</f>
        <v>0</v>
      </c>
      <c r="M13" s="20"/>
      <c r="N13" s="5">
        <f>ROUND(SUM(N9:N12),5)</f>
        <v>0</v>
      </c>
      <c r="O13" s="5">
        <f>ROUND(SUM(O9:O12),5)</f>
        <v>1000000</v>
      </c>
      <c r="P13" s="20"/>
      <c r="Q13" s="5">
        <f>ROUND(SUM(Q9:Q12),5)</f>
        <v>0</v>
      </c>
      <c r="R13" s="5">
        <f>ROUND(I13+L13+O13,5)</f>
        <v>1000000</v>
      </c>
      <c r="S13" s="20"/>
      <c r="T13" s="5">
        <f>ROUND(K13+N13+Q13,5)</f>
        <v>2402842</v>
      </c>
    </row>
    <row r="14" spans="1:20" x14ac:dyDescent="0.35">
      <c r="A14" s="1"/>
      <c r="B14" s="1"/>
      <c r="C14" s="1"/>
      <c r="D14" s="1"/>
      <c r="E14" s="1"/>
      <c r="F14" s="1" t="s">
        <v>87</v>
      </c>
      <c r="G14" s="1"/>
      <c r="H14" s="1"/>
      <c r="I14" s="5"/>
      <c r="J14" s="20"/>
      <c r="K14" s="5"/>
      <c r="L14" s="5"/>
      <c r="M14" s="20"/>
      <c r="N14" s="5"/>
      <c r="O14" s="5"/>
      <c r="P14" s="20"/>
      <c r="Q14" s="5"/>
      <c r="R14" s="5"/>
      <c r="S14" s="20"/>
      <c r="T14" s="5"/>
    </row>
    <row r="15" spans="1:20" x14ac:dyDescent="0.35">
      <c r="A15" s="1"/>
      <c r="B15" s="1"/>
      <c r="C15" s="1"/>
      <c r="D15" s="1"/>
      <c r="E15" s="1"/>
      <c r="F15" s="1"/>
      <c r="G15" s="1" t="s">
        <v>88</v>
      </c>
      <c r="H15" s="1"/>
      <c r="I15" s="5">
        <v>0</v>
      </c>
      <c r="J15" s="20"/>
      <c r="K15" s="5">
        <v>60000</v>
      </c>
      <c r="L15" s="5">
        <v>0</v>
      </c>
      <c r="M15" s="20"/>
      <c r="N15" s="5">
        <v>0</v>
      </c>
      <c r="O15" s="5">
        <v>0</v>
      </c>
      <c r="P15" s="20"/>
      <c r="Q15" s="5">
        <v>0</v>
      </c>
      <c r="R15" s="5">
        <f>ROUND(I15+L15+O15,5)</f>
        <v>0</v>
      </c>
      <c r="S15" s="20"/>
      <c r="T15" s="5">
        <f>ROUND(K15+N15+Q15,5)</f>
        <v>60000</v>
      </c>
    </row>
    <row r="16" spans="1:20" x14ac:dyDescent="0.35">
      <c r="A16" s="1"/>
      <c r="B16" s="1"/>
      <c r="C16" s="1"/>
      <c r="D16" s="1"/>
      <c r="E16" s="1"/>
      <c r="F16" s="1"/>
      <c r="G16" s="1" t="s">
        <v>89</v>
      </c>
      <c r="H16" s="1"/>
      <c r="I16" s="5">
        <v>700000</v>
      </c>
      <c r="J16" s="20"/>
      <c r="K16" s="5">
        <v>518322.31</v>
      </c>
      <c r="L16" s="5">
        <v>0</v>
      </c>
      <c r="M16" s="20"/>
      <c r="N16" s="5">
        <v>0</v>
      </c>
      <c r="O16" s="5">
        <v>20000</v>
      </c>
      <c r="P16" s="20"/>
      <c r="Q16" s="5">
        <v>0</v>
      </c>
      <c r="R16" s="5">
        <f>ROUND(I16+L16+O16,5)</f>
        <v>720000</v>
      </c>
      <c r="S16" s="20"/>
      <c r="T16" s="5">
        <f>ROUND(K16+N16+Q16,5)</f>
        <v>518322.31</v>
      </c>
    </row>
    <row r="17" spans="1:20" x14ac:dyDescent="0.35">
      <c r="A17" s="1"/>
      <c r="B17" s="1"/>
      <c r="C17" s="1"/>
      <c r="D17" s="1"/>
      <c r="E17" s="1"/>
      <c r="F17" s="1"/>
      <c r="G17" s="1" t="s">
        <v>90</v>
      </c>
      <c r="H17" s="1"/>
      <c r="I17" s="5">
        <v>0</v>
      </c>
      <c r="J17" s="20"/>
      <c r="K17" s="5">
        <v>220000</v>
      </c>
      <c r="L17" s="5">
        <v>0</v>
      </c>
      <c r="M17" s="20"/>
      <c r="N17" s="5">
        <v>0</v>
      </c>
      <c r="O17" s="5">
        <v>0</v>
      </c>
      <c r="P17" s="20"/>
      <c r="Q17" s="5">
        <v>0</v>
      </c>
      <c r="R17" s="5">
        <f>ROUND(I17+L17+O17,5)</f>
        <v>0</v>
      </c>
      <c r="S17" s="20"/>
      <c r="T17" s="5">
        <f>ROUND(K17+N17+Q17,5)</f>
        <v>220000</v>
      </c>
    </row>
    <row r="18" spans="1:20" ht="15" thickBot="1" x14ac:dyDescent="0.4">
      <c r="A18" s="1"/>
      <c r="B18" s="1"/>
      <c r="C18" s="1"/>
      <c r="D18" s="1"/>
      <c r="E18" s="1"/>
      <c r="F18" s="1"/>
      <c r="G18" s="1" t="s">
        <v>91</v>
      </c>
      <c r="H18" s="1"/>
      <c r="I18" s="6">
        <v>0</v>
      </c>
      <c r="J18" s="20"/>
      <c r="K18" s="6">
        <v>6500</v>
      </c>
      <c r="L18" s="6">
        <v>4305</v>
      </c>
      <c r="M18" s="20"/>
      <c r="N18" s="6">
        <v>0</v>
      </c>
      <c r="O18" s="6">
        <v>0</v>
      </c>
      <c r="P18" s="20"/>
      <c r="Q18" s="6">
        <v>0</v>
      </c>
      <c r="R18" s="6">
        <f>ROUND(I18+L18+O18,5)</f>
        <v>4305</v>
      </c>
      <c r="S18" s="20"/>
      <c r="T18" s="6">
        <f>ROUND(K18+N18+Q18,5)</f>
        <v>6500</v>
      </c>
    </row>
    <row r="19" spans="1:20" x14ac:dyDescent="0.35">
      <c r="A19" s="1"/>
      <c r="B19" s="1"/>
      <c r="C19" s="1"/>
      <c r="D19" s="1"/>
      <c r="E19" s="1"/>
      <c r="F19" s="1" t="s">
        <v>92</v>
      </c>
      <c r="G19" s="1"/>
      <c r="H19" s="1"/>
      <c r="I19" s="5">
        <f>ROUND(SUM(I14:I18),5)</f>
        <v>700000</v>
      </c>
      <c r="J19" s="20"/>
      <c r="K19" s="5">
        <f>ROUND(SUM(K14:K18),5)</f>
        <v>804822.31</v>
      </c>
      <c r="L19" s="5">
        <f>ROUND(SUM(L14:L18),5)</f>
        <v>4305</v>
      </c>
      <c r="M19" s="20"/>
      <c r="N19" s="5">
        <f>ROUND(SUM(N14:N18),5)</f>
        <v>0</v>
      </c>
      <c r="O19" s="5">
        <f>ROUND(SUM(O14:O18),5)</f>
        <v>20000</v>
      </c>
      <c r="P19" s="20"/>
      <c r="Q19" s="5">
        <f>ROUND(SUM(Q14:Q18),5)</f>
        <v>0</v>
      </c>
      <c r="R19" s="5">
        <f>ROUND(I19+L19+O19,5)</f>
        <v>724305</v>
      </c>
      <c r="S19" s="20"/>
      <c r="T19" s="5">
        <f>ROUND(K19+N19+Q19,5)</f>
        <v>804822.31</v>
      </c>
    </row>
    <row r="20" spans="1:20" x14ac:dyDescent="0.35">
      <c r="A20" s="1"/>
      <c r="B20" s="1"/>
      <c r="C20" s="1"/>
      <c r="D20" s="1"/>
      <c r="E20" s="1"/>
      <c r="F20" s="1" t="s">
        <v>93</v>
      </c>
      <c r="G20" s="1"/>
      <c r="H20" s="1"/>
      <c r="I20" s="5"/>
      <c r="J20" s="20"/>
      <c r="K20" s="5"/>
      <c r="L20" s="5"/>
      <c r="M20" s="20"/>
      <c r="N20" s="5"/>
      <c r="O20" s="5"/>
      <c r="P20" s="20"/>
      <c r="Q20" s="5"/>
      <c r="R20" s="5"/>
      <c r="S20" s="20"/>
      <c r="T20" s="5"/>
    </row>
    <row r="21" spans="1:20" x14ac:dyDescent="0.35">
      <c r="A21" s="1"/>
      <c r="B21" s="1"/>
      <c r="C21" s="1"/>
      <c r="D21" s="1"/>
      <c r="E21" s="1"/>
      <c r="F21" s="1"/>
      <c r="G21" s="1" t="s">
        <v>94</v>
      </c>
      <c r="H21" s="1"/>
      <c r="I21" s="5"/>
      <c r="J21" s="20"/>
      <c r="K21" s="5"/>
      <c r="L21" s="5"/>
      <c r="M21" s="20"/>
      <c r="N21" s="5"/>
      <c r="O21" s="5"/>
      <c r="P21" s="20"/>
      <c r="Q21" s="5"/>
      <c r="R21" s="5"/>
      <c r="S21" s="20"/>
      <c r="T21" s="5"/>
    </row>
    <row r="22" spans="1:20" ht="15" thickBot="1" x14ac:dyDescent="0.4">
      <c r="A22" s="1"/>
      <c r="B22" s="1"/>
      <c r="C22" s="1"/>
      <c r="D22" s="1"/>
      <c r="E22" s="1"/>
      <c r="F22" s="1"/>
      <c r="G22" s="1"/>
      <c r="H22" s="1" t="s">
        <v>95</v>
      </c>
      <c r="I22" s="6">
        <v>0</v>
      </c>
      <c r="J22" s="20"/>
      <c r="K22" s="6">
        <v>29000</v>
      </c>
      <c r="L22" s="6">
        <v>0</v>
      </c>
      <c r="M22" s="20"/>
      <c r="N22" s="6">
        <v>0</v>
      </c>
      <c r="O22" s="6">
        <v>0</v>
      </c>
      <c r="P22" s="20"/>
      <c r="Q22" s="6">
        <v>0</v>
      </c>
      <c r="R22" s="6">
        <f t="shared" ref="R22:R29" si="0">ROUND(I22+L22+O22,5)</f>
        <v>0</v>
      </c>
      <c r="S22" s="20"/>
      <c r="T22" s="6">
        <f t="shared" ref="T22:T29" si="1">ROUND(K22+N22+Q22,5)</f>
        <v>29000</v>
      </c>
    </row>
    <row r="23" spans="1:20" x14ac:dyDescent="0.35">
      <c r="A23" s="1"/>
      <c r="B23" s="1"/>
      <c r="C23" s="1"/>
      <c r="D23" s="1"/>
      <c r="E23" s="1"/>
      <c r="F23" s="1"/>
      <c r="G23" s="1" t="s">
        <v>96</v>
      </c>
      <c r="H23" s="1"/>
      <c r="I23" s="5">
        <f>ROUND(SUM(I21:I22),5)</f>
        <v>0</v>
      </c>
      <c r="J23" s="20"/>
      <c r="K23" s="5">
        <f>ROUND(SUM(K21:K22),5)</f>
        <v>29000</v>
      </c>
      <c r="L23" s="5">
        <f>ROUND(SUM(L21:L22),5)</f>
        <v>0</v>
      </c>
      <c r="M23" s="20"/>
      <c r="N23" s="5">
        <f>ROUND(SUM(N21:N22),5)</f>
        <v>0</v>
      </c>
      <c r="O23" s="5">
        <f>ROUND(SUM(O21:O22),5)</f>
        <v>0</v>
      </c>
      <c r="P23" s="20"/>
      <c r="Q23" s="5">
        <f>ROUND(SUM(Q21:Q22),5)</f>
        <v>0</v>
      </c>
      <c r="R23" s="5">
        <f t="shared" si="0"/>
        <v>0</v>
      </c>
      <c r="S23" s="20"/>
      <c r="T23" s="5">
        <f t="shared" si="1"/>
        <v>29000</v>
      </c>
    </row>
    <row r="24" spans="1:20" x14ac:dyDescent="0.35">
      <c r="A24" s="1"/>
      <c r="B24" s="1"/>
      <c r="C24" s="1"/>
      <c r="D24" s="1"/>
      <c r="E24" s="1"/>
      <c r="F24" s="1"/>
      <c r="G24" s="1" t="s">
        <v>97</v>
      </c>
      <c r="H24" s="1"/>
      <c r="I24" s="5">
        <v>0</v>
      </c>
      <c r="J24" s="20"/>
      <c r="K24" s="5">
        <v>6000</v>
      </c>
      <c r="L24" s="5">
        <v>1200</v>
      </c>
      <c r="M24" s="20"/>
      <c r="N24" s="5">
        <v>0</v>
      </c>
      <c r="O24" s="5">
        <v>300</v>
      </c>
      <c r="P24" s="20"/>
      <c r="Q24" s="5">
        <v>0</v>
      </c>
      <c r="R24" s="5">
        <f t="shared" si="0"/>
        <v>1500</v>
      </c>
      <c r="S24" s="20"/>
      <c r="T24" s="5">
        <f t="shared" si="1"/>
        <v>6000</v>
      </c>
    </row>
    <row r="25" spans="1:20" x14ac:dyDescent="0.35">
      <c r="A25" s="1"/>
      <c r="B25" s="1"/>
      <c r="C25" s="1"/>
      <c r="D25" s="1"/>
      <c r="E25" s="1"/>
      <c r="F25" s="1"/>
      <c r="G25" s="1" t="s">
        <v>98</v>
      </c>
      <c r="H25" s="1"/>
      <c r="I25" s="5">
        <v>-2239.5</v>
      </c>
      <c r="J25" s="20"/>
      <c r="K25" s="5">
        <v>6000</v>
      </c>
      <c r="L25" s="5">
        <v>2239.5</v>
      </c>
      <c r="M25" s="20"/>
      <c r="N25" s="5">
        <v>0</v>
      </c>
      <c r="O25" s="5">
        <v>0</v>
      </c>
      <c r="P25" s="20"/>
      <c r="Q25" s="5">
        <v>0</v>
      </c>
      <c r="R25" s="5">
        <f t="shared" si="0"/>
        <v>0</v>
      </c>
      <c r="S25" s="20"/>
      <c r="T25" s="5">
        <f t="shared" si="1"/>
        <v>6000</v>
      </c>
    </row>
    <row r="26" spans="1:20" x14ac:dyDescent="0.35">
      <c r="A26" s="1"/>
      <c r="B26" s="1"/>
      <c r="C26" s="1"/>
      <c r="D26" s="1"/>
      <c r="E26" s="1"/>
      <c r="F26" s="1"/>
      <c r="G26" s="1" t="s">
        <v>99</v>
      </c>
      <c r="H26" s="1"/>
      <c r="I26" s="5">
        <v>650</v>
      </c>
      <c r="J26" s="20"/>
      <c r="K26" s="5">
        <v>3000</v>
      </c>
      <c r="L26" s="5">
        <v>0</v>
      </c>
      <c r="M26" s="20"/>
      <c r="N26" s="5">
        <v>0</v>
      </c>
      <c r="O26" s="5">
        <v>420</v>
      </c>
      <c r="P26" s="20"/>
      <c r="Q26" s="5">
        <v>0</v>
      </c>
      <c r="R26" s="5">
        <f t="shared" si="0"/>
        <v>1070</v>
      </c>
      <c r="S26" s="20"/>
      <c r="T26" s="5">
        <f t="shared" si="1"/>
        <v>3000</v>
      </c>
    </row>
    <row r="27" spans="1:20" x14ac:dyDescent="0.35">
      <c r="A27" s="1"/>
      <c r="B27" s="1"/>
      <c r="C27" s="1"/>
      <c r="D27" s="1"/>
      <c r="E27" s="1"/>
      <c r="F27" s="1"/>
      <c r="G27" s="1" t="s">
        <v>100</v>
      </c>
      <c r="H27" s="1"/>
      <c r="I27" s="5">
        <v>-770.5</v>
      </c>
      <c r="J27" s="20"/>
      <c r="K27" s="5">
        <v>30000</v>
      </c>
      <c r="L27" s="5">
        <v>770.5</v>
      </c>
      <c r="M27" s="20"/>
      <c r="N27" s="5">
        <v>0</v>
      </c>
      <c r="O27" s="5">
        <v>0</v>
      </c>
      <c r="P27" s="20"/>
      <c r="Q27" s="5">
        <v>0</v>
      </c>
      <c r="R27" s="5">
        <f t="shared" si="0"/>
        <v>0</v>
      </c>
      <c r="S27" s="20"/>
      <c r="T27" s="5">
        <f t="shared" si="1"/>
        <v>30000</v>
      </c>
    </row>
    <row r="28" spans="1:20" ht="15" thickBot="1" x14ac:dyDescent="0.4">
      <c r="A28" s="1"/>
      <c r="B28" s="1"/>
      <c r="C28" s="1"/>
      <c r="D28" s="1"/>
      <c r="E28" s="1"/>
      <c r="F28" s="1"/>
      <c r="G28" s="1" t="s">
        <v>101</v>
      </c>
      <c r="H28" s="1"/>
      <c r="I28" s="6">
        <v>0</v>
      </c>
      <c r="J28" s="20"/>
      <c r="K28" s="6">
        <v>13200</v>
      </c>
      <c r="L28" s="6">
        <v>0</v>
      </c>
      <c r="M28" s="20"/>
      <c r="N28" s="6">
        <v>0</v>
      </c>
      <c r="O28" s="6">
        <v>0</v>
      </c>
      <c r="P28" s="20"/>
      <c r="Q28" s="6">
        <v>0</v>
      </c>
      <c r="R28" s="6">
        <f t="shared" si="0"/>
        <v>0</v>
      </c>
      <c r="S28" s="20"/>
      <c r="T28" s="6">
        <f t="shared" si="1"/>
        <v>13200</v>
      </c>
    </row>
    <row r="29" spans="1:20" x14ac:dyDescent="0.35">
      <c r="A29" s="1"/>
      <c r="B29" s="1"/>
      <c r="C29" s="1"/>
      <c r="D29" s="1"/>
      <c r="E29" s="1"/>
      <c r="F29" s="1" t="s">
        <v>102</v>
      </c>
      <c r="G29" s="1"/>
      <c r="H29" s="1"/>
      <c r="I29" s="5">
        <f>ROUND(I20+SUM(I23:I28),5)</f>
        <v>-2360</v>
      </c>
      <c r="J29" s="20"/>
      <c r="K29" s="5">
        <f>ROUND(K20+SUM(K23:K28),5)</f>
        <v>87200</v>
      </c>
      <c r="L29" s="5">
        <f>ROUND(L20+SUM(L23:L28),5)</f>
        <v>4210</v>
      </c>
      <c r="M29" s="20"/>
      <c r="N29" s="5">
        <f>ROUND(N20+SUM(N23:N28),5)</f>
        <v>0</v>
      </c>
      <c r="O29" s="5">
        <f>ROUND(O20+SUM(O23:O28),5)</f>
        <v>720</v>
      </c>
      <c r="P29" s="20"/>
      <c r="Q29" s="5">
        <f>ROUND(Q20+SUM(Q23:Q28),5)</f>
        <v>0</v>
      </c>
      <c r="R29" s="5">
        <f t="shared" si="0"/>
        <v>2570</v>
      </c>
      <c r="S29" s="20"/>
      <c r="T29" s="5">
        <f t="shared" si="1"/>
        <v>87200</v>
      </c>
    </row>
    <row r="30" spans="1:20" x14ac:dyDescent="0.35">
      <c r="A30" s="1"/>
      <c r="B30" s="1"/>
      <c r="C30" s="1"/>
      <c r="D30" s="1"/>
      <c r="E30" s="1"/>
      <c r="F30" s="1" t="s">
        <v>103</v>
      </c>
      <c r="G30" s="1"/>
      <c r="H30" s="1"/>
      <c r="I30" s="5"/>
      <c r="J30" s="20"/>
      <c r="K30" s="5"/>
      <c r="L30" s="5"/>
      <c r="M30" s="20"/>
      <c r="N30" s="5"/>
      <c r="O30" s="5"/>
      <c r="P30" s="20"/>
      <c r="Q30" s="5"/>
      <c r="R30" s="5"/>
      <c r="S30" s="20"/>
      <c r="T30" s="5"/>
    </row>
    <row r="31" spans="1:20" x14ac:dyDescent="0.35">
      <c r="A31" s="1"/>
      <c r="B31" s="1"/>
      <c r="C31" s="1"/>
      <c r="D31" s="1"/>
      <c r="E31" s="1"/>
      <c r="F31" s="1"/>
      <c r="G31" s="1" t="s">
        <v>104</v>
      </c>
      <c r="H31" s="1"/>
      <c r="I31" s="5">
        <v>0</v>
      </c>
      <c r="J31" s="20"/>
      <c r="K31" s="5">
        <v>200000</v>
      </c>
      <c r="L31" s="5">
        <v>14760</v>
      </c>
      <c r="M31" s="20"/>
      <c r="N31" s="5">
        <v>0</v>
      </c>
      <c r="O31" s="5">
        <v>14760</v>
      </c>
      <c r="P31" s="20"/>
      <c r="Q31" s="5">
        <v>0</v>
      </c>
      <c r="R31" s="5">
        <f>ROUND(I31+L31+O31,5)</f>
        <v>29520</v>
      </c>
      <c r="S31" s="20"/>
      <c r="T31" s="5">
        <f>ROUND(K31+N31+Q31,5)</f>
        <v>200000</v>
      </c>
    </row>
    <row r="32" spans="1:20" x14ac:dyDescent="0.35">
      <c r="A32" s="1"/>
      <c r="B32" s="1"/>
      <c r="C32" s="1"/>
      <c r="D32" s="1"/>
      <c r="E32" s="1"/>
      <c r="F32" s="1"/>
      <c r="G32" s="1" t="s">
        <v>105</v>
      </c>
      <c r="H32" s="1"/>
      <c r="I32" s="5">
        <v>0</v>
      </c>
      <c r="J32" s="20"/>
      <c r="K32" s="5">
        <v>40000</v>
      </c>
      <c r="L32" s="5">
        <v>0</v>
      </c>
      <c r="M32" s="20"/>
      <c r="N32" s="5">
        <v>0</v>
      </c>
      <c r="O32" s="5">
        <v>0</v>
      </c>
      <c r="P32" s="20"/>
      <c r="Q32" s="5">
        <v>0</v>
      </c>
      <c r="R32" s="5">
        <f>ROUND(I32+L32+O32,5)</f>
        <v>0</v>
      </c>
      <c r="S32" s="20"/>
      <c r="T32" s="5">
        <f>ROUND(K32+N32+Q32,5)</f>
        <v>40000</v>
      </c>
    </row>
    <row r="33" spans="1:20" ht="15" thickBot="1" x14ac:dyDescent="0.4">
      <c r="A33" s="1"/>
      <c r="B33" s="1"/>
      <c r="C33" s="1"/>
      <c r="D33" s="1"/>
      <c r="E33" s="1"/>
      <c r="F33" s="1"/>
      <c r="G33" s="1" t="s">
        <v>106</v>
      </c>
      <c r="H33" s="1"/>
      <c r="I33" s="6">
        <v>0</v>
      </c>
      <c r="J33" s="20"/>
      <c r="K33" s="6">
        <v>56000</v>
      </c>
      <c r="L33" s="6">
        <v>0</v>
      </c>
      <c r="M33" s="20"/>
      <c r="N33" s="6">
        <v>0</v>
      </c>
      <c r="O33" s="6">
        <v>0</v>
      </c>
      <c r="P33" s="20"/>
      <c r="Q33" s="6">
        <v>0</v>
      </c>
      <c r="R33" s="6">
        <f>ROUND(I33+L33+O33,5)</f>
        <v>0</v>
      </c>
      <c r="S33" s="20"/>
      <c r="T33" s="6">
        <f>ROUND(K33+N33+Q33,5)</f>
        <v>56000</v>
      </c>
    </row>
    <row r="34" spans="1:20" x14ac:dyDescent="0.35">
      <c r="A34" s="1"/>
      <c r="B34" s="1"/>
      <c r="C34" s="1"/>
      <c r="D34" s="1"/>
      <c r="E34" s="1"/>
      <c r="F34" s="1" t="s">
        <v>107</v>
      </c>
      <c r="G34" s="1"/>
      <c r="H34" s="1"/>
      <c r="I34" s="5">
        <f>ROUND(SUM(I30:I33),5)</f>
        <v>0</v>
      </c>
      <c r="J34" s="20"/>
      <c r="K34" s="5">
        <f>ROUND(SUM(K30:K33),5)</f>
        <v>296000</v>
      </c>
      <c r="L34" s="5">
        <f>ROUND(SUM(L30:L33),5)</f>
        <v>14760</v>
      </c>
      <c r="M34" s="20"/>
      <c r="N34" s="5">
        <f>ROUND(SUM(N30:N33),5)</f>
        <v>0</v>
      </c>
      <c r="O34" s="5">
        <f>ROUND(SUM(O30:O33),5)</f>
        <v>14760</v>
      </c>
      <c r="P34" s="20"/>
      <c r="Q34" s="5">
        <f>ROUND(SUM(Q30:Q33),5)</f>
        <v>0</v>
      </c>
      <c r="R34" s="5">
        <f>ROUND(I34+L34+O34,5)</f>
        <v>29520</v>
      </c>
      <c r="S34" s="20"/>
      <c r="T34" s="5">
        <f>ROUND(K34+N34+Q34,5)</f>
        <v>296000</v>
      </c>
    </row>
    <row r="35" spans="1:20" x14ac:dyDescent="0.35">
      <c r="A35" s="1"/>
      <c r="B35" s="1"/>
      <c r="C35" s="1"/>
      <c r="D35" s="1"/>
      <c r="E35" s="1"/>
      <c r="F35" s="1" t="s">
        <v>108</v>
      </c>
      <c r="G35" s="1"/>
      <c r="H35" s="1"/>
      <c r="I35" s="5"/>
      <c r="J35" s="20"/>
      <c r="K35" s="5"/>
      <c r="L35" s="5"/>
      <c r="M35" s="20"/>
      <c r="N35" s="5"/>
      <c r="O35" s="5"/>
      <c r="P35" s="20"/>
      <c r="Q35" s="5"/>
      <c r="R35" s="5"/>
      <c r="S35" s="20"/>
      <c r="T35" s="5"/>
    </row>
    <row r="36" spans="1:20" ht="15" thickBot="1" x14ac:dyDescent="0.4">
      <c r="A36" s="1"/>
      <c r="B36" s="1"/>
      <c r="C36" s="1"/>
      <c r="D36" s="1"/>
      <c r="E36" s="1"/>
      <c r="F36" s="1"/>
      <c r="G36" s="1" t="s">
        <v>109</v>
      </c>
      <c r="H36" s="1"/>
      <c r="I36" s="5">
        <v>2538.84</v>
      </c>
      <c r="J36" s="20"/>
      <c r="K36" s="5">
        <v>30000</v>
      </c>
      <c r="L36" s="5">
        <v>2538.7399999999998</v>
      </c>
      <c r="M36" s="20"/>
      <c r="N36" s="5">
        <v>0</v>
      </c>
      <c r="O36" s="5">
        <v>0</v>
      </c>
      <c r="P36" s="20"/>
      <c r="Q36" s="5">
        <v>0</v>
      </c>
      <c r="R36" s="5">
        <f>ROUND(I36+L36+O36,5)</f>
        <v>5077.58</v>
      </c>
      <c r="S36" s="20"/>
      <c r="T36" s="5">
        <f>ROUND(K36+N36+Q36,5)</f>
        <v>30000</v>
      </c>
    </row>
    <row r="37" spans="1:20" ht="15" thickBot="1" x14ac:dyDescent="0.4">
      <c r="A37" s="1"/>
      <c r="B37" s="1"/>
      <c r="C37" s="1"/>
      <c r="D37" s="1"/>
      <c r="E37" s="1"/>
      <c r="F37" s="1" t="s">
        <v>110</v>
      </c>
      <c r="G37" s="1"/>
      <c r="H37" s="1"/>
      <c r="I37" s="8">
        <f>ROUND(SUM(I35:I36),5)</f>
        <v>2538.84</v>
      </c>
      <c r="J37" s="20"/>
      <c r="K37" s="8">
        <f>ROUND(SUM(K35:K36),5)</f>
        <v>30000</v>
      </c>
      <c r="L37" s="8">
        <f>ROUND(SUM(L35:L36),5)</f>
        <v>2538.7399999999998</v>
      </c>
      <c r="M37" s="20"/>
      <c r="N37" s="8">
        <f>ROUND(SUM(N35:N36),5)</f>
        <v>0</v>
      </c>
      <c r="O37" s="8">
        <f>ROUND(SUM(O35:O36),5)</f>
        <v>0</v>
      </c>
      <c r="P37" s="20"/>
      <c r="Q37" s="8">
        <f>ROUND(SUM(Q35:Q36),5)</f>
        <v>0</v>
      </c>
      <c r="R37" s="8">
        <f>ROUND(I37+L37+O37,5)</f>
        <v>5077.58</v>
      </c>
      <c r="S37" s="20"/>
      <c r="T37" s="8">
        <f>ROUND(K37+N37+Q37,5)</f>
        <v>30000</v>
      </c>
    </row>
    <row r="38" spans="1:20" ht="15" thickBot="1" x14ac:dyDescent="0.4">
      <c r="A38" s="1"/>
      <c r="B38" s="1"/>
      <c r="C38" s="1"/>
      <c r="D38" s="1"/>
      <c r="E38" s="1" t="s">
        <v>111</v>
      </c>
      <c r="F38" s="1"/>
      <c r="G38" s="1"/>
      <c r="H38" s="1"/>
      <c r="I38" s="8">
        <f>ROUND(I8+I13+I19+I29+I34+I37,5)</f>
        <v>700178.84</v>
      </c>
      <c r="J38" s="20"/>
      <c r="K38" s="8">
        <f>ROUND(K8+K13+K19+K29+K34+K37,5)</f>
        <v>3620864.31</v>
      </c>
      <c r="L38" s="8">
        <f>ROUND(L8+L13+L19+L29+L34+L37,5)</f>
        <v>25813.74</v>
      </c>
      <c r="M38" s="20"/>
      <c r="N38" s="8">
        <f>ROUND(N8+N13+N19+N29+N34+N37,5)</f>
        <v>0</v>
      </c>
      <c r="O38" s="8">
        <f>ROUND(O8+O13+O19+O29+O34+O37,5)</f>
        <v>1035480</v>
      </c>
      <c r="P38" s="20"/>
      <c r="Q38" s="8">
        <f>ROUND(Q8+Q13+Q19+Q29+Q34+Q37,5)</f>
        <v>0</v>
      </c>
      <c r="R38" s="8">
        <f>ROUND(I38+L38+O38,5)</f>
        <v>1761472.58</v>
      </c>
      <c r="S38" s="20"/>
      <c r="T38" s="8">
        <f>ROUND(K38+N38+Q38,5)</f>
        <v>3620864.31</v>
      </c>
    </row>
    <row r="39" spans="1:20" ht="15" thickBot="1" x14ac:dyDescent="0.4">
      <c r="A39" s="1"/>
      <c r="B39" s="1"/>
      <c r="C39" s="1"/>
      <c r="D39" s="1" t="s">
        <v>112</v>
      </c>
      <c r="E39" s="1"/>
      <c r="F39" s="1"/>
      <c r="G39" s="1"/>
      <c r="H39" s="1"/>
      <c r="I39" s="7">
        <f>ROUND(I7+I38,5)</f>
        <v>700178.84</v>
      </c>
      <c r="J39" s="20"/>
      <c r="K39" s="7">
        <f>ROUND(K7+K38,5)</f>
        <v>3620864.31</v>
      </c>
      <c r="L39" s="7">
        <f>ROUND(L7+L38,5)</f>
        <v>25813.74</v>
      </c>
      <c r="M39" s="20"/>
      <c r="N39" s="7">
        <f>ROUND(N7+N38,5)</f>
        <v>0</v>
      </c>
      <c r="O39" s="7">
        <f>ROUND(O7+O38,5)</f>
        <v>1035480</v>
      </c>
      <c r="P39" s="20"/>
      <c r="Q39" s="7">
        <f>ROUND(Q7+Q38,5)</f>
        <v>0</v>
      </c>
      <c r="R39" s="7">
        <f>ROUND(I39+L39+O39,5)</f>
        <v>1761472.58</v>
      </c>
      <c r="S39" s="20"/>
      <c r="T39" s="7">
        <f>ROUND(K39+N39+Q39,5)</f>
        <v>3620864.31</v>
      </c>
    </row>
    <row r="40" spans="1:20" x14ac:dyDescent="0.35">
      <c r="A40" s="1"/>
      <c r="B40" s="1"/>
      <c r="C40" s="1" t="s">
        <v>113</v>
      </c>
      <c r="D40" s="1"/>
      <c r="E40" s="1"/>
      <c r="F40" s="1"/>
      <c r="G40" s="1"/>
      <c r="H40" s="1"/>
      <c r="I40" s="5">
        <f>I39</f>
        <v>700178.84</v>
      </c>
      <c r="J40" s="20"/>
      <c r="K40" s="5">
        <f>K39</f>
        <v>3620864.31</v>
      </c>
      <c r="L40" s="5">
        <f>L39</f>
        <v>25813.74</v>
      </c>
      <c r="M40" s="20"/>
      <c r="N40" s="5">
        <f>N39</f>
        <v>0</v>
      </c>
      <c r="O40" s="5">
        <f>O39</f>
        <v>1035480</v>
      </c>
      <c r="P40" s="20"/>
      <c r="Q40" s="5">
        <f>Q39</f>
        <v>0</v>
      </c>
      <c r="R40" s="5">
        <f>ROUND(I40+L40+O40,5)</f>
        <v>1761472.58</v>
      </c>
      <c r="S40" s="20"/>
      <c r="T40" s="5">
        <f>ROUND(K40+N40+Q40,5)</f>
        <v>3620864.31</v>
      </c>
    </row>
    <row r="41" spans="1:20" x14ac:dyDescent="0.35">
      <c r="A41" s="1"/>
      <c r="B41" s="1"/>
      <c r="C41" s="1"/>
      <c r="D41" s="1" t="s">
        <v>114</v>
      </c>
      <c r="E41" s="1"/>
      <c r="F41" s="1"/>
      <c r="G41" s="1"/>
      <c r="H41" s="1"/>
      <c r="I41" s="5"/>
      <c r="J41" s="20"/>
      <c r="K41" s="5"/>
      <c r="L41" s="5"/>
      <c r="M41" s="20"/>
      <c r="N41" s="5"/>
      <c r="O41" s="5"/>
      <c r="P41" s="20"/>
      <c r="Q41" s="5"/>
      <c r="R41" s="5"/>
      <c r="S41" s="20"/>
      <c r="T41" s="5"/>
    </row>
    <row r="42" spans="1:20" x14ac:dyDescent="0.35">
      <c r="A42" s="1"/>
      <c r="B42" s="1"/>
      <c r="C42" s="1"/>
      <c r="D42" s="1"/>
      <c r="E42" s="1" t="s">
        <v>115</v>
      </c>
      <c r="F42" s="1"/>
      <c r="G42" s="1"/>
      <c r="H42" s="1"/>
      <c r="I42" s="5"/>
      <c r="J42" s="20"/>
      <c r="K42" s="5"/>
      <c r="L42" s="5"/>
      <c r="M42" s="20"/>
      <c r="N42" s="5"/>
      <c r="O42" s="5"/>
      <c r="P42" s="20"/>
      <c r="Q42" s="5"/>
      <c r="R42" s="5"/>
      <c r="S42" s="20"/>
      <c r="T42" s="5"/>
    </row>
    <row r="43" spans="1:20" x14ac:dyDescent="0.35">
      <c r="A43" s="1"/>
      <c r="B43" s="1"/>
      <c r="C43" s="1"/>
      <c r="D43" s="1"/>
      <c r="E43" s="1"/>
      <c r="F43" s="1" t="s">
        <v>116</v>
      </c>
      <c r="G43" s="1"/>
      <c r="H43" s="1"/>
      <c r="I43" s="5"/>
      <c r="J43" s="20"/>
      <c r="K43" s="5"/>
      <c r="L43" s="5"/>
      <c r="M43" s="20"/>
      <c r="N43" s="5"/>
      <c r="O43" s="5"/>
      <c r="P43" s="20"/>
      <c r="Q43" s="5"/>
      <c r="R43" s="5"/>
      <c r="S43" s="20"/>
      <c r="T43" s="5"/>
    </row>
    <row r="44" spans="1:20" x14ac:dyDescent="0.35">
      <c r="A44" s="1"/>
      <c r="B44" s="1"/>
      <c r="C44" s="1"/>
      <c r="D44" s="1"/>
      <c r="E44" s="1"/>
      <c r="F44" s="1"/>
      <c r="G44" s="1" t="s">
        <v>117</v>
      </c>
      <c r="H44" s="1"/>
      <c r="I44" s="5">
        <v>36.43</v>
      </c>
      <c r="J44" s="20"/>
      <c r="K44" s="5">
        <v>700</v>
      </c>
      <c r="L44" s="5">
        <v>56.95</v>
      </c>
      <c r="M44" s="20"/>
      <c r="N44" s="5">
        <v>0</v>
      </c>
      <c r="O44" s="5">
        <v>31.04</v>
      </c>
      <c r="P44" s="20"/>
      <c r="Q44" s="5">
        <v>0</v>
      </c>
      <c r="R44" s="5">
        <f t="shared" ref="R44:R57" si="2">ROUND(I44+L44+O44,5)</f>
        <v>124.42</v>
      </c>
      <c r="S44" s="20"/>
      <c r="T44" s="5">
        <f t="shared" ref="T44:T57" si="3">ROUND(K44+N44+Q44,5)</f>
        <v>700</v>
      </c>
    </row>
    <row r="45" spans="1:20" x14ac:dyDescent="0.35">
      <c r="A45" s="1"/>
      <c r="B45" s="1"/>
      <c r="C45" s="1"/>
      <c r="D45" s="1"/>
      <c r="E45" s="1"/>
      <c r="F45" s="1"/>
      <c r="G45" s="1" t="s">
        <v>118</v>
      </c>
      <c r="H45" s="1"/>
      <c r="I45" s="5">
        <v>64.5</v>
      </c>
      <c r="J45" s="20"/>
      <c r="K45" s="5">
        <v>1760</v>
      </c>
      <c r="L45" s="5">
        <v>86</v>
      </c>
      <c r="M45" s="20"/>
      <c r="N45" s="5">
        <v>0</v>
      </c>
      <c r="O45" s="5">
        <v>86</v>
      </c>
      <c r="P45" s="20"/>
      <c r="Q45" s="5">
        <v>0</v>
      </c>
      <c r="R45" s="5">
        <f t="shared" si="2"/>
        <v>236.5</v>
      </c>
      <c r="S45" s="20"/>
      <c r="T45" s="5">
        <f t="shared" si="3"/>
        <v>1760</v>
      </c>
    </row>
    <row r="46" spans="1:20" x14ac:dyDescent="0.35">
      <c r="A46" s="1"/>
      <c r="B46" s="1"/>
      <c r="C46" s="1"/>
      <c r="D46" s="1"/>
      <c r="E46" s="1"/>
      <c r="F46" s="1"/>
      <c r="G46" s="1" t="s">
        <v>119</v>
      </c>
      <c r="H46" s="1"/>
      <c r="I46" s="5">
        <v>0</v>
      </c>
      <c r="J46" s="20"/>
      <c r="K46" s="5">
        <v>800</v>
      </c>
      <c r="L46" s="5">
        <v>0</v>
      </c>
      <c r="M46" s="20"/>
      <c r="N46" s="5">
        <v>0</v>
      </c>
      <c r="O46" s="5">
        <v>160</v>
      </c>
      <c r="P46" s="20"/>
      <c r="Q46" s="5">
        <v>0</v>
      </c>
      <c r="R46" s="5">
        <f t="shared" si="2"/>
        <v>160</v>
      </c>
      <c r="S46" s="20"/>
      <c r="T46" s="5">
        <f t="shared" si="3"/>
        <v>800</v>
      </c>
    </row>
    <row r="47" spans="1:20" x14ac:dyDescent="0.35">
      <c r="A47" s="1"/>
      <c r="B47" s="1"/>
      <c r="C47" s="1"/>
      <c r="D47" s="1"/>
      <c r="E47" s="1"/>
      <c r="F47" s="1"/>
      <c r="G47" s="1" t="s">
        <v>120</v>
      </c>
      <c r="H47" s="1"/>
      <c r="I47" s="5">
        <v>2895</v>
      </c>
      <c r="J47" s="20"/>
      <c r="K47" s="5">
        <v>647100</v>
      </c>
      <c r="L47" s="5">
        <v>51165</v>
      </c>
      <c r="M47" s="20"/>
      <c r="N47" s="5">
        <v>0</v>
      </c>
      <c r="O47" s="5">
        <v>21995</v>
      </c>
      <c r="P47" s="20"/>
      <c r="Q47" s="5">
        <v>0</v>
      </c>
      <c r="R47" s="5">
        <f t="shared" si="2"/>
        <v>76055</v>
      </c>
      <c r="S47" s="20"/>
      <c r="T47" s="5">
        <f t="shared" si="3"/>
        <v>647100</v>
      </c>
    </row>
    <row r="48" spans="1:20" x14ac:dyDescent="0.35">
      <c r="A48" s="1"/>
      <c r="B48" s="1"/>
      <c r="C48" s="1"/>
      <c r="D48" s="1"/>
      <c r="E48" s="1"/>
      <c r="F48" s="1"/>
      <c r="G48" s="1" t="s">
        <v>121</v>
      </c>
      <c r="H48" s="1"/>
      <c r="I48" s="5">
        <v>50.2</v>
      </c>
      <c r="J48" s="20"/>
      <c r="K48" s="5">
        <v>1400</v>
      </c>
      <c r="L48" s="5">
        <v>121.13</v>
      </c>
      <c r="M48" s="20"/>
      <c r="N48" s="5">
        <v>0</v>
      </c>
      <c r="O48" s="5">
        <v>247.03</v>
      </c>
      <c r="P48" s="20"/>
      <c r="Q48" s="5">
        <v>0</v>
      </c>
      <c r="R48" s="5">
        <f t="shared" si="2"/>
        <v>418.36</v>
      </c>
      <c r="S48" s="20"/>
      <c r="T48" s="5">
        <f t="shared" si="3"/>
        <v>1400</v>
      </c>
    </row>
    <row r="49" spans="1:20" x14ac:dyDescent="0.35">
      <c r="A49" s="1"/>
      <c r="B49" s="1"/>
      <c r="C49" s="1"/>
      <c r="D49" s="1"/>
      <c r="E49" s="1"/>
      <c r="F49" s="1"/>
      <c r="G49" s="1" t="s">
        <v>122</v>
      </c>
      <c r="H49" s="1"/>
      <c r="I49" s="5">
        <v>418.49</v>
      </c>
      <c r="J49" s="20"/>
      <c r="K49" s="5">
        <v>13400</v>
      </c>
      <c r="L49" s="5">
        <v>382.49</v>
      </c>
      <c r="M49" s="20"/>
      <c r="N49" s="5">
        <v>0</v>
      </c>
      <c r="O49" s="5">
        <v>395.24</v>
      </c>
      <c r="P49" s="20"/>
      <c r="Q49" s="5">
        <v>0</v>
      </c>
      <c r="R49" s="5">
        <f t="shared" si="2"/>
        <v>1196.22</v>
      </c>
      <c r="S49" s="20"/>
      <c r="T49" s="5">
        <f t="shared" si="3"/>
        <v>13400</v>
      </c>
    </row>
    <row r="50" spans="1:20" x14ac:dyDescent="0.35">
      <c r="A50" s="1"/>
      <c r="B50" s="1"/>
      <c r="C50" s="1"/>
      <c r="D50" s="1"/>
      <c r="E50" s="1"/>
      <c r="F50" s="1"/>
      <c r="G50" s="1" t="s">
        <v>123</v>
      </c>
      <c r="H50" s="1"/>
      <c r="I50" s="5">
        <v>0</v>
      </c>
      <c r="J50" s="20"/>
      <c r="K50" s="5">
        <v>200</v>
      </c>
      <c r="L50" s="5">
        <v>0</v>
      </c>
      <c r="M50" s="20"/>
      <c r="N50" s="5">
        <v>0</v>
      </c>
      <c r="O50" s="5">
        <v>0</v>
      </c>
      <c r="P50" s="20"/>
      <c r="Q50" s="5">
        <v>0</v>
      </c>
      <c r="R50" s="5">
        <f t="shared" si="2"/>
        <v>0</v>
      </c>
      <c r="S50" s="20"/>
      <c r="T50" s="5">
        <f t="shared" si="3"/>
        <v>200</v>
      </c>
    </row>
    <row r="51" spans="1:20" x14ac:dyDescent="0.35">
      <c r="A51" s="1"/>
      <c r="B51" s="1"/>
      <c r="C51" s="1"/>
      <c r="D51" s="1"/>
      <c r="E51" s="1"/>
      <c r="F51" s="1"/>
      <c r="G51" s="1" t="s">
        <v>124</v>
      </c>
      <c r="H51" s="1"/>
      <c r="I51" s="5">
        <v>682.32</v>
      </c>
      <c r="J51" s="20"/>
      <c r="K51" s="5">
        <v>13050</v>
      </c>
      <c r="L51" s="5">
        <v>3635.99</v>
      </c>
      <c r="M51" s="20"/>
      <c r="N51" s="5">
        <v>0</v>
      </c>
      <c r="O51" s="5">
        <v>682.39</v>
      </c>
      <c r="P51" s="20"/>
      <c r="Q51" s="5">
        <v>0</v>
      </c>
      <c r="R51" s="5">
        <f t="shared" si="2"/>
        <v>5000.7</v>
      </c>
      <c r="S51" s="20"/>
      <c r="T51" s="5">
        <f t="shared" si="3"/>
        <v>13050</v>
      </c>
    </row>
    <row r="52" spans="1:20" x14ac:dyDescent="0.35">
      <c r="A52" s="1"/>
      <c r="B52" s="1"/>
      <c r="C52" s="1"/>
      <c r="D52" s="1"/>
      <c r="E52" s="1"/>
      <c r="F52" s="1"/>
      <c r="G52" s="1" t="s">
        <v>125</v>
      </c>
      <c r="H52" s="1"/>
      <c r="I52" s="5">
        <v>0</v>
      </c>
      <c r="J52" s="20"/>
      <c r="K52" s="5">
        <v>53805</v>
      </c>
      <c r="L52" s="5">
        <v>0</v>
      </c>
      <c r="M52" s="20"/>
      <c r="N52" s="5">
        <v>0</v>
      </c>
      <c r="O52" s="5">
        <v>0</v>
      </c>
      <c r="P52" s="20"/>
      <c r="Q52" s="5">
        <v>0</v>
      </c>
      <c r="R52" s="5">
        <f t="shared" si="2"/>
        <v>0</v>
      </c>
      <c r="S52" s="20"/>
      <c r="T52" s="5">
        <f t="shared" si="3"/>
        <v>53805</v>
      </c>
    </row>
    <row r="53" spans="1:20" x14ac:dyDescent="0.35">
      <c r="A53" s="1"/>
      <c r="B53" s="1"/>
      <c r="C53" s="1"/>
      <c r="D53" s="1"/>
      <c r="E53" s="1"/>
      <c r="F53" s="1"/>
      <c r="G53" s="1" t="s">
        <v>84</v>
      </c>
      <c r="H53" s="1"/>
      <c r="I53" s="5">
        <v>0</v>
      </c>
      <c r="J53" s="20"/>
      <c r="K53" s="5">
        <v>1349037.01</v>
      </c>
      <c r="L53" s="5">
        <v>0</v>
      </c>
      <c r="M53" s="20"/>
      <c r="N53" s="5">
        <v>0</v>
      </c>
      <c r="O53" s="5">
        <v>0</v>
      </c>
      <c r="P53" s="20"/>
      <c r="Q53" s="5">
        <v>0</v>
      </c>
      <c r="R53" s="5">
        <f t="shared" si="2"/>
        <v>0</v>
      </c>
      <c r="S53" s="20"/>
      <c r="T53" s="5">
        <f t="shared" si="3"/>
        <v>1349037.01</v>
      </c>
    </row>
    <row r="54" spans="1:20" x14ac:dyDescent="0.35">
      <c r="A54" s="1"/>
      <c r="B54" s="1"/>
      <c r="C54" s="1"/>
      <c r="D54" s="1"/>
      <c r="E54" s="1"/>
      <c r="F54" s="1"/>
      <c r="G54" s="1" t="s">
        <v>126</v>
      </c>
      <c r="H54" s="1"/>
      <c r="I54" s="5">
        <v>0</v>
      </c>
      <c r="J54" s="20"/>
      <c r="K54" s="5">
        <v>1600</v>
      </c>
      <c r="L54" s="5">
        <v>0</v>
      </c>
      <c r="M54" s="20"/>
      <c r="N54" s="5">
        <v>0</v>
      </c>
      <c r="O54" s="5">
        <v>35</v>
      </c>
      <c r="P54" s="20"/>
      <c r="Q54" s="5">
        <v>0</v>
      </c>
      <c r="R54" s="5">
        <f t="shared" si="2"/>
        <v>35</v>
      </c>
      <c r="S54" s="20"/>
      <c r="T54" s="5">
        <f t="shared" si="3"/>
        <v>1600</v>
      </c>
    </row>
    <row r="55" spans="1:20" x14ac:dyDescent="0.35">
      <c r="A55" s="1"/>
      <c r="B55" s="1"/>
      <c r="C55" s="1"/>
      <c r="D55" s="1"/>
      <c r="E55" s="1"/>
      <c r="F55" s="1"/>
      <c r="G55" s="1" t="s">
        <v>127</v>
      </c>
      <c r="H55" s="1"/>
      <c r="I55" s="5">
        <v>0</v>
      </c>
      <c r="J55" s="20"/>
      <c r="K55" s="5">
        <v>36000</v>
      </c>
      <c r="L55" s="5">
        <v>0</v>
      </c>
      <c r="M55" s="20"/>
      <c r="N55" s="5">
        <v>0</v>
      </c>
      <c r="O55" s="5">
        <v>0</v>
      </c>
      <c r="P55" s="20"/>
      <c r="Q55" s="5">
        <v>0</v>
      </c>
      <c r="R55" s="5">
        <f t="shared" si="2"/>
        <v>0</v>
      </c>
      <c r="S55" s="20"/>
      <c r="T55" s="5">
        <f t="shared" si="3"/>
        <v>36000</v>
      </c>
    </row>
    <row r="56" spans="1:20" ht="15" thickBot="1" x14ac:dyDescent="0.4">
      <c r="A56" s="1"/>
      <c r="B56" s="1"/>
      <c r="C56" s="1"/>
      <c r="D56" s="1"/>
      <c r="E56" s="1"/>
      <c r="F56" s="1"/>
      <c r="G56" s="1" t="s">
        <v>128</v>
      </c>
      <c r="H56" s="1"/>
      <c r="I56" s="6">
        <v>1067.2</v>
      </c>
      <c r="J56" s="20"/>
      <c r="K56" s="6">
        <v>12000</v>
      </c>
      <c r="L56" s="6">
        <v>600.94000000000005</v>
      </c>
      <c r="M56" s="20"/>
      <c r="N56" s="6">
        <v>0</v>
      </c>
      <c r="O56" s="6">
        <v>262.85000000000002</v>
      </c>
      <c r="P56" s="20"/>
      <c r="Q56" s="6">
        <v>0</v>
      </c>
      <c r="R56" s="6">
        <f t="shared" si="2"/>
        <v>1930.99</v>
      </c>
      <c r="S56" s="20"/>
      <c r="T56" s="6">
        <f t="shared" si="3"/>
        <v>12000</v>
      </c>
    </row>
    <row r="57" spans="1:20" x14ac:dyDescent="0.35">
      <c r="A57" s="1"/>
      <c r="B57" s="1"/>
      <c r="C57" s="1"/>
      <c r="D57" s="1"/>
      <c r="E57" s="1"/>
      <c r="F57" s="1" t="s">
        <v>129</v>
      </c>
      <c r="G57" s="1"/>
      <c r="H57" s="1"/>
      <c r="I57" s="5">
        <f>ROUND(SUM(I43:I56),5)</f>
        <v>5214.1400000000003</v>
      </c>
      <c r="J57" s="20"/>
      <c r="K57" s="5">
        <f>ROUND(SUM(K43:K56),5)</f>
        <v>2130852.0099999998</v>
      </c>
      <c r="L57" s="5">
        <f>ROUND(SUM(L43:L56),5)</f>
        <v>56048.5</v>
      </c>
      <c r="M57" s="20"/>
      <c r="N57" s="5">
        <f>ROUND(SUM(N43:N56),5)</f>
        <v>0</v>
      </c>
      <c r="O57" s="5">
        <f>ROUND(SUM(O43:O56),5)</f>
        <v>23894.55</v>
      </c>
      <c r="P57" s="20"/>
      <c r="Q57" s="5">
        <f>ROUND(SUM(Q43:Q56),5)</f>
        <v>0</v>
      </c>
      <c r="R57" s="5">
        <f t="shared" si="2"/>
        <v>85157.19</v>
      </c>
      <c r="S57" s="20"/>
      <c r="T57" s="5">
        <f t="shared" si="3"/>
        <v>2130852.0099999998</v>
      </c>
    </row>
    <row r="58" spans="1:20" x14ac:dyDescent="0.35">
      <c r="A58" s="1"/>
      <c r="B58" s="1"/>
      <c r="C58" s="1"/>
      <c r="D58" s="1"/>
      <c r="E58" s="1"/>
      <c r="F58" s="1" t="s">
        <v>130</v>
      </c>
      <c r="G58" s="1"/>
      <c r="H58" s="1"/>
      <c r="I58" s="5"/>
      <c r="J58" s="20"/>
      <c r="K58" s="5"/>
      <c r="L58" s="5"/>
      <c r="M58" s="20"/>
      <c r="N58" s="5"/>
      <c r="O58" s="5"/>
      <c r="P58" s="20"/>
      <c r="Q58" s="5"/>
      <c r="R58" s="5"/>
      <c r="S58" s="20"/>
      <c r="T58" s="5"/>
    </row>
    <row r="59" spans="1:20" x14ac:dyDescent="0.35">
      <c r="A59" s="1"/>
      <c r="B59" s="1"/>
      <c r="C59" s="1"/>
      <c r="D59" s="1"/>
      <c r="E59" s="1"/>
      <c r="F59" s="1"/>
      <c r="G59" s="1" t="s">
        <v>131</v>
      </c>
      <c r="H59" s="1"/>
      <c r="I59" s="5">
        <v>156.51</v>
      </c>
      <c r="J59" s="20"/>
      <c r="K59" s="5">
        <v>59650</v>
      </c>
      <c r="L59" s="5">
        <v>579.55999999999995</v>
      </c>
      <c r="M59" s="20"/>
      <c r="N59" s="5">
        <v>0</v>
      </c>
      <c r="O59" s="5">
        <v>651.14</v>
      </c>
      <c r="P59" s="20"/>
      <c r="Q59" s="5">
        <v>0</v>
      </c>
      <c r="R59" s="5">
        <f>ROUND(I59+L59+O59,5)</f>
        <v>1387.21</v>
      </c>
      <c r="S59" s="20"/>
      <c r="T59" s="5">
        <f>ROUND(K59+N59+Q59,5)</f>
        <v>59650</v>
      </c>
    </row>
    <row r="60" spans="1:20" x14ac:dyDescent="0.35">
      <c r="A60" s="1"/>
      <c r="B60" s="1"/>
      <c r="C60" s="1"/>
      <c r="D60" s="1"/>
      <c r="E60" s="1"/>
      <c r="F60" s="1"/>
      <c r="G60" s="1" t="s">
        <v>132</v>
      </c>
      <c r="H60" s="1"/>
      <c r="I60" s="5">
        <v>0</v>
      </c>
      <c r="J60" s="20"/>
      <c r="K60" s="5">
        <v>4200</v>
      </c>
      <c r="L60" s="5">
        <v>0</v>
      </c>
      <c r="M60" s="20"/>
      <c r="N60" s="5">
        <v>0</v>
      </c>
      <c r="O60" s="5">
        <v>0</v>
      </c>
      <c r="P60" s="20"/>
      <c r="Q60" s="5">
        <v>0</v>
      </c>
      <c r="R60" s="5">
        <f>ROUND(I60+L60+O60,5)</f>
        <v>0</v>
      </c>
      <c r="S60" s="20"/>
      <c r="T60" s="5">
        <f>ROUND(K60+N60+Q60,5)</f>
        <v>4200</v>
      </c>
    </row>
    <row r="61" spans="1:20" x14ac:dyDescent="0.35">
      <c r="A61" s="1"/>
      <c r="B61" s="1"/>
      <c r="C61" s="1"/>
      <c r="D61" s="1"/>
      <c r="E61" s="1"/>
      <c r="F61" s="1"/>
      <c r="G61" s="1" t="s">
        <v>133</v>
      </c>
      <c r="H61" s="1"/>
      <c r="I61" s="5"/>
      <c r="J61" s="20"/>
      <c r="K61" s="5"/>
      <c r="L61" s="5"/>
      <c r="M61" s="20"/>
      <c r="N61" s="5"/>
      <c r="O61" s="5"/>
      <c r="P61" s="20"/>
      <c r="Q61" s="5"/>
      <c r="R61" s="5"/>
      <c r="S61" s="20"/>
      <c r="T61" s="5"/>
    </row>
    <row r="62" spans="1:20" x14ac:dyDescent="0.35">
      <c r="A62" s="1"/>
      <c r="B62" s="1"/>
      <c r="C62" s="1"/>
      <c r="D62" s="1"/>
      <c r="E62" s="1"/>
      <c r="F62" s="1"/>
      <c r="G62" s="1"/>
      <c r="H62" s="1" t="s">
        <v>95</v>
      </c>
      <c r="I62" s="5">
        <v>0</v>
      </c>
      <c r="J62" s="20"/>
      <c r="K62" s="5">
        <v>8000</v>
      </c>
      <c r="L62" s="5">
        <v>0</v>
      </c>
      <c r="M62" s="20"/>
      <c r="N62" s="5">
        <v>0</v>
      </c>
      <c r="O62" s="5">
        <v>0</v>
      </c>
      <c r="P62" s="20"/>
      <c r="Q62" s="5">
        <v>0</v>
      </c>
      <c r="R62" s="5">
        <f t="shared" ref="R62:R67" si="4">ROUND(I62+L62+O62,5)</f>
        <v>0</v>
      </c>
      <c r="S62" s="20"/>
      <c r="T62" s="5">
        <f t="shared" ref="T62:T67" si="5">ROUND(K62+N62+Q62,5)</f>
        <v>8000</v>
      </c>
    </row>
    <row r="63" spans="1:20" ht="15" thickBot="1" x14ac:dyDescent="0.4">
      <c r="A63" s="1"/>
      <c r="B63" s="1"/>
      <c r="C63" s="1"/>
      <c r="D63" s="1"/>
      <c r="E63" s="1"/>
      <c r="F63" s="1"/>
      <c r="G63" s="1"/>
      <c r="H63" s="1" t="s">
        <v>134</v>
      </c>
      <c r="I63" s="6">
        <v>0</v>
      </c>
      <c r="J63" s="20"/>
      <c r="K63" s="6">
        <v>6000</v>
      </c>
      <c r="L63" s="6">
        <v>0</v>
      </c>
      <c r="M63" s="20"/>
      <c r="N63" s="6">
        <v>0</v>
      </c>
      <c r="O63" s="6">
        <v>0</v>
      </c>
      <c r="P63" s="20"/>
      <c r="Q63" s="6">
        <v>0</v>
      </c>
      <c r="R63" s="6">
        <f t="shared" si="4"/>
        <v>0</v>
      </c>
      <c r="S63" s="20"/>
      <c r="T63" s="6">
        <f t="shared" si="5"/>
        <v>6000</v>
      </c>
    </row>
    <row r="64" spans="1:20" x14ac:dyDescent="0.35">
      <c r="A64" s="1"/>
      <c r="B64" s="1"/>
      <c r="C64" s="1"/>
      <c r="D64" s="1"/>
      <c r="E64" s="1"/>
      <c r="F64" s="1"/>
      <c r="G64" s="1" t="s">
        <v>135</v>
      </c>
      <c r="H64" s="1"/>
      <c r="I64" s="5">
        <f>ROUND(SUM(I61:I63),5)</f>
        <v>0</v>
      </c>
      <c r="J64" s="20"/>
      <c r="K64" s="5">
        <f>ROUND(SUM(K61:K63),5)</f>
        <v>14000</v>
      </c>
      <c r="L64" s="5">
        <f>ROUND(SUM(L61:L63),5)</f>
        <v>0</v>
      </c>
      <c r="M64" s="20"/>
      <c r="N64" s="5">
        <f>ROUND(SUM(N61:N63),5)</f>
        <v>0</v>
      </c>
      <c r="O64" s="5">
        <f>ROUND(SUM(O61:O63),5)</f>
        <v>0</v>
      </c>
      <c r="P64" s="20"/>
      <c r="Q64" s="5">
        <f>ROUND(SUM(Q61:Q63),5)</f>
        <v>0</v>
      </c>
      <c r="R64" s="5">
        <f t="shared" si="4"/>
        <v>0</v>
      </c>
      <c r="S64" s="20"/>
      <c r="T64" s="5">
        <f t="shared" si="5"/>
        <v>14000</v>
      </c>
    </row>
    <row r="65" spans="1:20" x14ac:dyDescent="0.35">
      <c r="A65" s="1"/>
      <c r="B65" s="1"/>
      <c r="C65" s="1"/>
      <c r="D65" s="1"/>
      <c r="E65" s="1"/>
      <c r="F65" s="1"/>
      <c r="G65" s="1" t="s">
        <v>136</v>
      </c>
      <c r="H65" s="1"/>
      <c r="I65" s="5">
        <v>7149.99</v>
      </c>
      <c r="J65" s="20"/>
      <c r="K65" s="5">
        <v>170850</v>
      </c>
      <c r="L65" s="5">
        <v>7247.69</v>
      </c>
      <c r="M65" s="20"/>
      <c r="N65" s="5">
        <v>0</v>
      </c>
      <c r="O65" s="5">
        <v>0</v>
      </c>
      <c r="P65" s="20"/>
      <c r="Q65" s="5">
        <v>0</v>
      </c>
      <c r="R65" s="5">
        <f t="shared" si="4"/>
        <v>14397.68</v>
      </c>
      <c r="S65" s="20"/>
      <c r="T65" s="5">
        <f t="shared" si="5"/>
        <v>170850</v>
      </c>
    </row>
    <row r="66" spans="1:20" x14ac:dyDescent="0.35">
      <c r="A66" s="1"/>
      <c r="B66" s="1"/>
      <c r="C66" s="1"/>
      <c r="D66" s="1"/>
      <c r="E66" s="1"/>
      <c r="F66" s="1"/>
      <c r="G66" s="1" t="s">
        <v>137</v>
      </c>
      <c r="H66" s="1"/>
      <c r="I66" s="5">
        <v>0</v>
      </c>
      <c r="J66" s="20"/>
      <c r="K66" s="5">
        <v>0</v>
      </c>
      <c r="L66" s="5">
        <v>0</v>
      </c>
      <c r="M66" s="20"/>
      <c r="N66" s="5">
        <v>0</v>
      </c>
      <c r="O66" s="5">
        <v>0</v>
      </c>
      <c r="P66" s="20"/>
      <c r="Q66" s="5">
        <v>0</v>
      </c>
      <c r="R66" s="5">
        <f t="shared" si="4"/>
        <v>0</v>
      </c>
      <c r="S66" s="20"/>
      <c r="T66" s="5">
        <f t="shared" si="5"/>
        <v>0</v>
      </c>
    </row>
    <row r="67" spans="1:20" x14ac:dyDescent="0.35">
      <c r="A67" s="1"/>
      <c r="B67" s="1"/>
      <c r="C67" s="1"/>
      <c r="D67" s="1"/>
      <c r="E67" s="1"/>
      <c r="F67" s="1"/>
      <c r="G67" s="1" t="s">
        <v>138</v>
      </c>
      <c r="H67" s="1"/>
      <c r="I67" s="5">
        <v>120.89</v>
      </c>
      <c r="J67" s="20"/>
      <c r="K67" s="5">
        <v>8150</v>
      </c>
      <c r="L67" s="5">
        <v>124.18</v>
      </c>
      <c r="M67" s="20"/>
      <c r="N67" s="5">
        <v>0</v>
      </c>
      <c r="O67" s="5">
        <v>187.63</v>
      </c>
      <c r="P67" s="20"/>
      <c r="Q67" s="5">
        <v>0</v>
      </c>
      <c r="R67" s="5">
        <f t="shared" si="4"/>
        <v>432.7</v>
      </c>
      <c r="S67" s="20"/>
      <c r="T67" s="5">
        <f t="shared" si="5"/>
        <v>8150</v>
      </c>
    </row>
    <row r="68" spans="1:20" x14ac:dyDescent="0.35">
      <c r="A68" s="1"/>
      <c r="B68" s="1"/>
      <c r="C68" s="1"/>
      <c r="D68" s="1"/>
      <c r="E68" s="1"/>
      <c r="F68" s="1"/>
      <c r="G68" s="1" t="s">
        <v>139</v>
      </c>
      <c r="H68" s="1"/>
      <c r="I68" s="5"/>
      <c r="J68" s="20"/>
      <c r="K68" s="5"/>
      <c r="L68" s="5"/>
      <c r="M68" s="20"/>
      <c r="N68" s="5"/>
      <c r="O68" s="5"/>
      <c r="P68" s="20"/>
      <c r="Q68" s="5"/>
      <c r="R68" s="5"/>
      <c r="S68" s="20"/>
      <c r="T68" s="5"/>
    </row>
    <row r="69" spans="1:20" x14ac:dyDescent="0.35">
      <c r="A69" s="1"/>
      <c r="B69" s="1"/>
      <c r="C69" s="1"/>
      <c r="D69" s="1"/>
      <c r="E69" s="1"/>
      <c r="F69" s="1"/>
      <c r="G69" s="1"/>
      <c r="H69" s="1" t="s">
        <v>44</v>
      </c>
      <c r="I69" s="5">
        <v>0</v>
      </c>
      <c r="J69" s="20"/>
      <c r="K69" s="5">
        <v>21000</v>
      </c>
      <c r="L69" s="5">
        <v>0</v>
      </c>
      <c r="M69" s="20"/>
      <c r="N69" s="5">
        <v>0</v>
      </c>
      <c r="O69" s="5">
        <v>0</v>
      </c>
      <c r="P69" s="20"/>
      <c r="Q69" s="5">
        <v>0</v>
      </c>
      <c r="R69" s="5">
        <f t="shared" ref="R69:R79" si="6">ROUND(I69+L69+O69,5)</f>
        <v>0</v>
      </c>
      <c r="S69" s="20"/>
      <c r="T69" s="5">
        <f t="shared" ref="T69:T79" si="7">ROUND(K69+N69+Q69,5)</f>
        <v>21000</v>
      </c>
    </row>
    <row r="70" spans="1:20" x14ac:dyDescent="0.35">
      <c r="A70" s="1"/>
      <c r="B70" s="1"/>
      <c r="C70" s="1"/>
      <c r="D70" s="1"/>
      <c r="E70" s="1"/>
      <c r="F70" s="1"/>
      <c r="G70" s="1"/>
      <c r="H70" s="1" t="s">
        <v>45</v>
      </c>
      <c r="I70" s="5">
        <v>0</v>
      </c>
      <c r="J70" s="20"/>
      <c r="K70" s="5">
        <v>200000</v>
      </c>
      <c r="L70" s="5">
        <v>0</v>
      </c>
      <c r="M70" s="20"/>
      <c r="N70" s="5">
        <v>0</v>
      </c>
      <c r="O70" s="5">
        <v>200000</v>
      </c>
      <c r="P70" s="20"/>
      <c r="Q70" s="5">
        <v>0</v>
      </c>
      <c r="R70" s="5">
        <f t="shared" si="6"/>
        <v>200000</v>
      </c>
      <c r="S70" s="20"/>
      <c r="T70" s="5">
        <f t="shared" si="7"/>
        <v>200000</v>
      </c>
    </row>
    <row r="71" spans="1:20" x14ac:dyDescent="0.35">
      <c r="A71" s="1"/>
      <c r="B71" s="1"/>
      <c r="C71" s="1"/>
      <c r="D71" s="1"/>
      <c r="E71" s="1"/>
      <c r="F71" s="1"/>
      <c r="G71" s="1"/>
      <c r="H71" s="1" t="s">
        <v>46</v>
      </c>
      <c r="I71" s="5">
        <v>0</v>
      </c>
      <c r="J71" s="20"/>
      <c r="K71" s="5">
        <v>333000</v>
      </c>
      <c r="L71" s="5">
        <v>0</v>
      </c>
      <c r="M71" s="20"/>
      <c r="N71" s="5">
        <v>0</v>
      </c>
      <c r="O71" s="5">
        <v>0</v>
      </c>
      <c r="P71" s="20"/>
      <c r="Q71" s="5">
        <v>0</v>
      </c>
      <c r="R71" s="5">
        <f t="shared" si="6"/>
        <v>0</v>
      </c>
      <c r="S71" s="20"/>
      <c r="T71" s="5">
        <f t="shared" si="7"/>
        <v>333000</v>
      </c>
    </row>
    <row r="72" spans="1:20" ht="15" thickBot="1" x14ac:dyDescent="0.4">
      <c r="A72" s="1"/>
      <c r="B72" s="1"/>
      <c r="C72" s="1"/>
      <c r="D72" s="1"/>
      <c r="E72" s="1"/>
      <c r="F72" s="1"/>
      <c r="G72" s="1"/>
      <c r="H72" s="1" t="s">
        <v>47</v>
      </c>
      <c r="I72" s="6">
        <v>0</v>
      </c>
      <c r="J72" s="20"/>
      <c r="K72" s="6">
        <v>146000</v>
      </c>
      <c r="L72" s="6">
        <v>0</v>
      </c>
      <c r="M72" s="20"/>
      <c r="N72" s="6">
        <v>0</v>
      </c>
      <c r="O72" s="6">
        <v>0</v>
      </c>
      <c r="P72" s="20"/>
      <c r="Q72" s="6">
        <v>0</v>
      </c>
      <c r="R72" s="6">
        <f t="shared" si="6"/>
        <v>0</v>
      </c>
      <c r="S72" s="20"/>
      <c r="T72" s="6">
        <f t="shared" si="7"/>
        <v>146000</v>
      </c>
    </row>
    <row r="73" spans="1:20" x14ac:dyDescent="0.35">
      <c r="A73" s="1"/>
      <c r="B73" s="1"/>
      <c r="C73" s="1"/>
      <c r="D73" s="1"/>
      <c r="E73" s="1"/>
      <c r="F73" s="1"/>
      <c r="G73" s="1" t="s">
        <v>140</v>
      </c>
      <c r="H73" s="1"/>
      <c r="I73" s="5">
        <f>ROUND(SUM(I68:I72),5)</f>
        <v>0</v>
      </c>
      <c r="J73" s="20"/>
      <c r="K73" s="5">
        <f>ROUND(SUM(K68:K72),5)</f>
        <v>700000</v>
      </c>
      <c r="L73" s="5">
        <f>ROUND(SUM(L68:L72),5)</f>
        <v>0</v>
      </c>
      <c r="M73" s="20"/>
      <c r="N73" s="5">
        <f>ROUND(SUM(N68:N72),5)</f>
        <v>0</v>
      </c>
      <c r="O73" s="5">
        <f>ROUND(SUM(O68:O72),5)</f>
        <v>200000</v>
      </c>
      <c r="P73" s="20"/>
      <c r="Q73" s="5">
        <f>ROUND(SUM(Q68:Q72),5)</f>
        <v>0</v>
      </c>
      <c r="R73" s="5">
        <f t="shared" si="6"/>
        <v>200000</v>
      </c>
      <c r="S73" s="20"/>
      <c r="T73" s="5">
        <f t="shared" si="7"/>
        <v>700000</v>
      </c>
    </row>
    <row r="74" spans="1:20" x14ac:dyDescent="0.35">
      <c r="A74" s="1"/>
      <c r="B74" s="1"/>
      <c r="C74" s="1"/>
      <c r="D74" s="1"/>
      <c r="E74" s="1"/>
      <c r="F74" s="1"/>
      <c r="G74" s="1" t="s">
        <v>141</v>
      </c>
      <c r="H74" s="1"/>
      <c r="I74" s="5">
        <v>0</v>
      </c>
      <c r="J74" s="20"/>
      <c r="K74" s="5">
        <v>9400</v>
      </c>
      <c r="L74" s="5">
        <v>0</v>
      </c>
      <c r="M74" s="20"/>
      <c r="N74" s="5">
        <v>0</v>
      </c>
      <c r="O74" s="5">
        <v>0</v>
      </c>
      <c r="P74" s="20"/>
      <c r="Q74" s="5">
        <v>0</v>
      </c>
      <c r="R74" s="5">
        <f t="shared" si="6"/>
        <v>0</v>
      </c>
      <c r="S74" s="20"/>
      <c r="T74" s="5">
        <f t="shared" si="7"/>
        <v>9400</v>
      </c>
    </row>
    <row r="75" spans="1:20" x14ac:dyDescent="0.35">
      <c r="A75" s="1"/>
      <c r="B75" s="1"/>
      <c r="C75" s="1"/>
      <c r="D75" s="1"/>
      <c r="E75" s="1"/>
      <c r="F75" s="1"/>
      <c r="G75" s="1" t="s">
        <v>142</v>
      </c>
      <c r="H75" s="1"/>
      <c r="I75" s="5">
        <v>2925</v>
      </c>
      <c r="J75" s="20"/>
      <c r="K75" s="5">
        <v>117350</v>
      </c>
      <c r="L75" s="5">
        <v>3900</v>
      </c>
      <c r="M75" s="20"/>
      <c r="N75" s="5">
        <v>0</v>
      </c>
      <c r="O75" s="5">
        <v>337.5</v>
      </c>
      <c r="P75" s="20"/>
      <c r="Q75" s="5">
        <v>0</v>
      </c>
      <c r="R75" s="5">
        <f t="shared" si="6"/>
        <v>7162.5</v>
      </c>
      <c r="S75" s="20"/>
      <c r="T75" s="5">
        <f t="shared" si="7"/>
        <v>117350</v>
      </c>
    </row>
    <row r="76" spans="1:20" x14ac:dyDescent="0.35">
      <c r="A76" s="1"/>
      <c r="B76" s="1"/>
      <c r="C76" s="1"/>
      <c r="D76" s="1"/>
      <c r="E76" s="1"/>
      <c r="F76" s="1"/>
      <c r="G76" s="1" t="s">
        <v>143</v>
      </c>
      <c r="H76" s="1"/>
      <c r="I76" s="5">
        <v>0</v>
      </c>
      <c r="J76" s="20"/>
      <c r="K76" s="5">
        <v>220000</v>
      </c>
      <c r="L76" s="5">
        <v>0</v>
      </c>
      <c r="M76" s="20"/>
      <c r="N76" s="5">
        <v>0</v>
      </c>
      <c r="O76" s="5">
        <v>0</v>
      </c>
      <c r="P76" s="20"/>
      <c r="Q76" s="5">
        <v>0</v>
      </c>
      <c r="R76" s="5">
        <f t="shared" si="6"/>
        <v>0</v>
      </c>
      <c r="S76" s="20"/>
      <c r="T76" s="5">
        <f t="shared" si="7"/>
        <v>220000</v>
      </c>
    </row>
    <row r="77" spans="1:20" x14ac:dyDescent="0.35">
      <c r="A77" s="1"/>
      <c r="B77" s="1"/>
      <c r="C77" s="1"/>
      <c r="D77" s="1"/>
      <c r="E77" s="1"/>
      <c r="F77" s="1"/>
      <c r="G77" s="1" t="s">
        <v>144</v>
      </c>
      <c r="H77" s="1"/>
      <c r="I77" s="5">
        <v>103.76</v>
      </c>
      <c r="J77" s="20"/>
      <c r="K77" s="5">
        <v>600</v>
      </c>
      <c r="L77" s="5">
        <v>0</v>
      </c>
      <c r="M77" s="20"/>
      <c r="N77" s="5">
        <v>0</v>
      </c>
      <c r="O77" s="5">
        <v>103.72</v>
      </c>
      <c r="P77" s="20"/>
      <c r="Q77" s="5">
        <v>0</v>
      </c>
      <c r="R77" s="5">
        <f t="shared" si="6"/>
        <v>207.48</v>
      </c>
      <c r="S77" s="20"/>
      <c r="T77" s="5">
        <f t="shared" si="7"/>
        <v>600</v>
      </c>
    </row>
    <row r="78" spans="1:20" x14ac:dyDescent="0.35">
      <c r="A78" s="1"/>
      <c r="B78" s="1"/>
      <c r="C78" s="1"/>
      <c r="D78" s="1"/>
      <c r="E78" s="1"/>
      <c r="F78" s="1"/>
      <c r="G78" s="1" t="s">
        <v>145</v>
      </c>
      <c r="H78" s="1"/>
      <c r="I78" s="5">
        <v>0</v>
      </c>
      <c r="J78" s="20"/>
      <c r="K78" s="5">
        <v>3500</v>
      </c>
      <c r="L78" s="5">
        <v>0</v>
      </c>
      <c r="M78" s="20"/>
      <c r="N78" s="5">
        <v>0</v>
      </c>
      <c r="O78" s="5">
        <v>0</v>
      </c>
      <c r="P78" s="20"/>
      <c r="Q78" s="5">
        <v>0</v>
      </c>
      <c r="R78" s="5">
        <f t="shared" si="6"/>
        <v>0</v>
      </c>
      <c r="S78" s="20"/>
      <c r="T78" s="5">
        <f t="shared" si="7"/>
        <v>3500</v>
      </c>
    </row>
    <row r="79" spans="1:20" x14ac:dyDescent="0.35">
      <c r="A79" s="1"/>
      <c r="B79" s="1"/>
      <c r="C79" s="1"/>
      <c r="D79" s="1"/>
      <c r="E79" s="1"/>
      <c r="F79" s="1"/>
      <c r="G79" s="1" t="s">
        <v>146</v>
      </c>
      <c r="H79" s="1"/>
      <c r="I79" s="5">
        <v>60</v>
      </c>
      <c r="J79" s="20"/>
      <c r="K79" s="5">
        <v>6000</v>
      </c>
      <c r="L79" s="5">
        <v>0</v>
      </c>
      <c r="M79" s="20"/>
      <c r="N79" s="5">
        <v>0</v>
      </c>
      <c r="O79" s="5">
        <v>1278.1199999999999</v>
      </c>
      <c r="P79" s="20"/>
      <c r="Q79" s="5">
        <v>0</v>
      </c>
      <c r="R79" s="5">
        <f t="shared" si="6"/>
        <v>1338.12</v>
      </c>
      <c r="S79" s="20"/>
      <c r="T79" s="5">
        <f t="shared" si="7"/>
        <v>6000</v>
      </c>
    </row>
    <row r="80" spans="1:20" x14ac:dyDescent="0.35">
      <c r="A80" s="1"/>
      <c r="B80" s="1"/>
      <c r="C80" s="1"/>
      <c r="D80" s="1"/>
      <c r="E80" s="1"/>
      <c r="F80" s="1"/>
      <c r="G80" s="1" t="s">
        <v>147</v>
      </c>
      <c r="H80" s="1"/>
      <c r="I80" s="5"/>
      <c r="J80" s="20"/>
      <c r="K80" s="5"/>
      <c r="L80" s="5"/>
      <c r="M80" s="20"/>
      <c r="N80" s="5"/>
      <c r="O80" s="5"/>
      <c r="P80" s="20"/>
      <c r="Q80" s="5"/>
      <c r="R80" s="5"/>
      <c r="S80" s="20"/>
      <c r="T80" s="5"/>
    </row>
    <row r="81" spans="1:20" x14ac:dyDescent="0.35">
      <c r="A81" s="1"/>
      <c r="B81" s="1"/>
      <c r="C81" s="1"/>
      <c r="D81" s="1"/>
      <c r="E81" s="1"/>
      <c r="F81" s="1"/>
      <c r="G81" s="1"/>
      <c r="H81" s="1" t="s">
        <v>148</v>
      </c>
      <c r="I81" s="5">
        <v>2.11</v>
      </c>
      <c r="J81" s="20"/>
      <c r="K81" s="5"/>
      <c r="L81" s="5">
        <v>3.47</v>
      </c>
      <c r="M81" s="20"/>
      <c r="N81" s="5"/>
      <c r="O81" s="5">
        <v>3.14</v>
      </c>
      <c r="P81" s="20"/>
      <c r="Q81" s="5"/>
      <c r="R81" s="5">
        <f t="shared" ref="R81:R98" si="8">ROUND(I81+L81+O81,5)</f>
        <v>8.7200000000000006</v>
      </c>
      <c r="S81" s="20"/>
      <c r="T81" s="5"/>
    </row>
    <row r="82" spans="1:20" x14ac:dyDescent="0.35">
      <c r="A82" s="1"/>
      <c r="B82" s="1"/>
      <c r="C82" s="1"/>
      <c r="D82" s="1"/>
      <c r="E82" s="1"/>
      <c r="F82" s="1"/>
      <c r="G82" s="1"/>
      <c r="H82" s="1" t="s">
        <v>149</v>
      </c>
      <c r="I82" s="5">
        <v>255.66</v>
      </c>
      <c r="J82" s="20"/>
      <c r="K82" s="5"/>
      <c r="L82" s="5">
        <v>263.23</v>
      </c>
      <c r="M82" s="20"/>
      <c r="N82" s="5"/>
      <c r="O82" s="5">
        <v>299.26</v>
      </c>
      <c r="P82" s="20"/>
      <c r="Q82" s="5"/>
      <c r="R82" s="5">
        <f t="shared" si="8"/>
        <v>818.15</v>
      </c>
      <c r="S82" s="20"/>
      <c r="T82" s="5"/>
    </row>
    <row r="83" spans="1:20" ht="15" thickBot="1" x14ac:dyDescent="0.4">
      <c r="A83" s="1"/>
      <c r="B83" s="1"/>
      <c r="C83" s="1"/>
      <c r="D83" s="1"/>
      <c r="E83" s="1"/>
      <c r="F83" s="1"/>
      <c r="G83" s="1"/>
      <c r="H83" s="1" t="s">
        <v>150</v>
      </c>
      <c r="I83" s="6">
        <v>0</v>
      </c>
      <c r="J83" s="20"/>
      <c r="K83" s="6">
        <v>11528</v>
      </c>
      <c r="L83" s="6">
        <v>0</v>
      </c>
      <c r="M83" s="20"/>
      <c r="N83" s="6">
        <v>0</v>
      </c>
      <c r="O83" s="6">
        <v>0</v>
      </c>
      <c r="P83" s="20"/>
      <c r="Q83" s="6">
        <v>0</v>
      </c>
      <c r="R83" s="6">
        <f t="shared" si="8"/>
        <v>0</v>
      </c>
      <c r="S83" s="20"/>
      <c r="T83" s="6">
        <f t="shared" ref="T83:T91" si="9">ROUND(K83+N83+Q83,5)</f>
        <v>11528</v>
      </c>
    </row>
    <row r="84" spans="1:20" x14ac:dyDescent="0.35">
      <c r="A84" s="1"/>
      <c r="B84" s="1"/>
      <c r="C84" s="1"/>
      <c r="D84" s="1"/>
      <c r="E84" s="1"/>
      <c r="F84" s="1"/>
      <c r="G84" s="1" t="s">
        <v>151</v>
      </c>
      <c r="H84" s="1"/>
      <c r="I84" s="5">
        <f>ROUND(SUM(I80:I83),5)</f>
        <v>257.77</v>
      </c>
      <c r="J84" s="20"/>
      <c r="K84" s="5">
        <f>ROUND(SUM(K80:K83),5)</f>
        <v>11528</v>
      </c>
      <c r="L84" s="5">
        <f>ROUND(SUM(L80:L83),5)</f>
        <v>266.7</v>
      </c>
      <c r="M84" s="20"/>
      <c r="N84" s="5">
        <f>ROUND(SUM(N80:N83),5)</f>
        <v>0</v>
      </c>
      <c r="O84" s="5">
        <f>ROUND(SUM(O80:O83),5)</f>
        <v>302.39999999999998</v>
      </c>
      <c r="P84" s="20"/>
      <c r="Q84" s="5">
        <f>ROUND(SUM(Q80:Q83),5)</f>
        <v>0</v>
      </c>
      <c r="R84" s="5">
        <f t="shared" si="8"/>
        <v>826.87</v>
      </c>
      <c r="S84" s="20"/>
      <c r="T84" s="5">
        <f t="shared" si="9"/>
        <v>11528</v>
      </c>
    </row>
    <row r="85" spans="1:20" x14ac:dyDescent="0.35">
      <c r="A85" s="1"/>
      <c r="B85" s="1"/>
      <c r="C85" s="1"/>
      <c r="D85" s="1"/>
      <c r="E85" s="1"/>
      <c r="F85" s="1"/>
      <c r="G85" s="1" t="s">
        <v>152</v>
      </c>
      <c r="H85" s="1"/>
      <c r="I85" s="5">
        <v>0</v>
      </c>
      <c r="J85" s="20"/>
      <c r="K85" s="5">
        <v>34530</v>
      </c>
      <c r="L85" s="5">
        <v>-45</v>
      </c>
      <c r="M85" s="20"/>
      <c r="N85" s="5">
        <v>0</v>
      </c>
      <c r="O85" s="5">
        <v>0</v>
      </c>
      <c r="P85" s="20"/>
      <c r="Q85" s="5">
        <v>0</v>
      </c>
      <c r="R85" s="5">
        <f t="shared" si="8"/>
        <v>-45</v>
      </c>
      <c r="S85" s="20"/>
      <c r="T85" s="5">
        <f t="shared" si="9"/>
        <v>34530</v>
      </c>
    </row>
    <row r="86" spans="1:20" x14ac:dyDescent="0.35">
      <c r="A86" s="1"/>
      <c r="B86" s="1"/>
      <c r="C86" s="1"/>
      <c r="D86" s="1"/>
      <c r="E86" s="1"/>
      <c r="F86" s="1"/>
      <c r="G86" s="1" t="s">
        <v>153</v>
      </c>
      <c r="H86" s="1"/>
      <c r="I86" s="5">
        <v>1.87</v>
      </c>
      <c r="J86" s="20"/>
      <c r="K86" s="5">
        <v>2400</v>
      </c>
      <c r="L86" s="5">
        <v>0</v>
      </c>
      <c r="M86" s="20"/>
      <c r="N86" s="5">
        <v>0</v>
      </c>
      <c r="O86" s="5">
        <v>0</v>
      </c>
      <c r="P86" s="20"/>
      <c r="Q86" s="5">
        <v>0</v>
      </c>
      <c r="R86" s="5">
        <f t="shared" si="8"/>
        <v>1.87</v>
      </c>
      <c r="S86" s="20"/>
      <c r="T86" s="5">
        <f t="shared" si="9"/>
        <v>2400</v>
      </c>
    </row>
    <row r="87" spans="1:20" x14ac:dyDescent="0.35">
      <c r="A87" s="1"/>
      <c r="B87" s="1"/>
      <c r="C87" s="1"/>
      <c r="D87" s="1"/>
      <c r="E87" s="1"/>
      <c r="F87" s="1"/>
      <c r="G87" s="1" t="s">
        <v>154</v>
      </c>
      <c r="H87" s="1"/>
      <c r="I87" s="5">
        <v>1087.69</v>
      </c>
      <c r="J87" s="20"/>
      <c r="K87" s="5">
        <v>22900</v>
      </c>
      <c r="L87" s="5">
        <v>128.22999999999999</v>
      </c>
      <c r="M87" s="20"/>
      <c r="N87" s="5">
        <v>0</v>
      </c>
      <c r="O87" s="5">
        <v>1212.69</v>
      </c>
      <c r="P87" s="20"/>
      <c r="Q87" s="5">
        <v>0</v>
      </c>
      <c r="R87" s="5">
        <f t="shared" si="8"/>
        <v>2428.61</v>
      </c>
      <c r="S87" s="20"/>
      <c r="T87" s="5">
        <f t="shared" si="9"/>
        <v>22900</v>
      </c>
    </row>
    <row r="88" spans="1:20" x14ac:dyDescent="0.35">
      <c r="A88" s="1"/>
      <c r="B88" s="1"/>
      <c r="C88" s="1"/>
      <c r="D88" s="1"/>
      <c r="E88" s="1"/>
      <c r="F88" s="1"/>
      <c r="G88" s="1" t="s">
        <v>155</v>
      </c>
      <c r="H88" s="1"/>
      <c r="I88" s="5">
        <v>3442.7</v>
      </c>
      <c r="J88" s="20"/>
      <c r="K88" s="5">
        <v>145550</v>
      </c>
      <c r="L88" s="5">
        <v>3340.1</v>
      </c>
      <c r="M88" s="20"/>
      <c r="N88" s="5">
        <v>0</v>
      </c>
      <c r="O88" s="5">
        <v>3912.12</v>
      </c>
      <c r="P88" s="20"/>
      <c r="Q88" s="5">
        <v>0</v>
      </c>
      <c r="R88" s="5">
        <f t="shared" si="8"/>
        <v>10694.92</v>
      </c>
      <c r="S88" s="20"/>
      <c r="T88" s="5">
        <f t="shared" si="9"/>
        <v>145550</v>
      </c>
    </row>
    <row r="89" spans="1:20" x14ac:dyDescent="0.35">
      <c r="A89" s="1"/>
      <c r="B89" s="1"/>
      <c r="C89" s="1"/>
      <c r="D89" s="1"/>
      <c r="E89" s="1"/>
      <c r="F89" s="1"/>
      <c r="G89" s="1" t="s">
        <v>156</v>
      </c>
      <c r="H89" s="1"/>
      <c r="I89" s="5">
        <v>50</v>
      </c>
      <c r="J89" s="20"/>
      <c r="K89" s="5">
        <v>56000</v>
      </c>
      <c r="L89" s="5">
        <v>0</v>
      </c>
      <c r="M89" s="20"/>
      <c r="N89" s="5">
        <v>0</v>
      </c>
      <c r="O89" s="5">
        <v>0</v>
      </c>
      <c r="P89" s="20"/>
      <c r="Q89" s="5">
        <v>0</v>
      </c>
      <c r="R89" s="5">
        <f t="shared" si="8"/>
        <v>50</v>
      </c>
      <c r="S89" s="20"/>
      <c r="T89" s="5">
        <f t="shared" si="9"/>
        <v>56000</v>
      </c>
    </row>
    <row r="90" spans="1:20" x14ac:dyDescent="0.35">
      <c r="A90" s="1"/>
      <c r="B90" s="1"/>
      <c r="C90" s="1"/>
      <c r="D90" s="1"/>
      <c r="E90" s="1"/>
      <c r="F90" s="1"/>
      <c r="G90" s="1" t="s">
        <v>157</v>
      </c>
      <c r="H90" s="1"/>
      <c r="I90" s="5">
        <v>5742.16</v>
      </c>
      <c r="J90" s="20"/>
      <c r="K90" s="5">
        <v>12522.31</v>
      </c>
      <c r="L90" s="5">
        <v>651.94000000000005</v>
      </c>
      <c r="M90" s="20"/>
      <c r="N90" s="5">
        <v>0</v>
      </c>
      <c r="O90" s="5">
        <v>81.75</v>
      </c>
      <c r="P90" s="20"/>
      <c r="Q90" s="5">
        <v>0</v>
      </c>
      <c r="R90" s="5">
        <f t="shared" si="8"/>
        <v>6475.85</v>
      </c>
      <c r="S90" s="20"/>
      <c r="T90" s="5">
        <f t="shared" si="9"/>
        <v>12522.31</v>
      </c>
    </row>
    <row r="91" spans="1:20" x14ac:dyDescent="0.35">
      <c r="A91" s="1"/>
      <c r="B91" s="1"/>
      <c r="C91" s="1"/>
      <c r="D91" s="1"/>
      <c r="E91" s="1"/>
      <c r="F91" s="1"/>
      <c r="G91" s="1" t="s">
        <v>158</v>
      </c>
      <c r="H91" s="1"/>
      <c r="I91" s="5">
        <v>0</v>
      </c>
      <c r="J91" s="20"/>
      <c r="K91" s="5">
        <v>5000</v>
      </c>
      <c r="L91" s="5">
        <v>0</v>
      </c>
      <c r="M91" s="20"/>
      <c r="N91" s="5">
        <v>0</v>
      </c>
      <c r="O91" s="5">
        <v>0</v>
      </c>
      <c r="P91" s="20"/>
      <c r="Q91" s="5">
        <v>0</v>
      </c>
      <c r="R91" s="5">
        <f t="shared" si="8"/>
        <v>0</v>
      </c>
      <c r="S91" s="20"/>
      <c r="T91" s="5">
        <f t="shared" si="9"/>
        <v>5000</v>
      </c>
    </row>
    <row r="92" spans="1:20" ht="15" thickBot="1" x14ac:dyDescent="0.4">
      <c r="A92" s="1"/>
      <c r="B92" s="1"/>
      <c r="C92" s="1"/>
      <c r="D92" s="1"/>
      <c r="E92" s="1"/>
      <c r="F92" s="1"/>
      <c r="G92" s="1" t="s">
        <v>159</v>
      </c>
      <c r="H92" s="1"/>
      <c r="I92" s="5">
        <v>50</v>
      </c>
      <c r="J92" s="20"/>
      <c r="K92" s="5"/>
      <c r="L92" s="5">
        <v>0</v>
      </c>
      <c r="M92" s="20"/>
      <c r="N92" s="5"/>
      <c r="O92" s="5">
        <v>0</v>
      </c>
      <c r="P92" s="20"/>
      <c r="Q92" s="5"/>
      <c r="R92" s="5">
        <f t="shared" si="8"/>
        <v>50</v>
      </c>
      <c r="S92" s="20"/>
      <c r="T92" s="5"/>
    </row>
    <row r="93" spans="1:20" ht="15" thickBot="1" x14ac:dyDescent="0.4">
      <c r="A93" s="1"/>
      <c r="B93" s="1"/>
      <c r="C93" s="1"/>
      <c r="D93" s="1"/>
      <c r="E93" s="1"/>
      <c r="F93" s="1" t="s">
        <v>160</v>
      </c>
      <c r="G93" s="1"/>
      <c r="H93" s="1"/>
      <c r="I93" s="7">
        <f>ROUND(SUM(I58:I60)+SUM(I64:I67)+SUM(I73:I79)+SUM(I84:I92),5)</f>
        <v>21148.34</v>
      </c>
      <c r="J93" s="20"/>
      <c r="K93" s="7">
        <f>ROUND(SUM(K58:K60)+SUM(K64:K67)+SUM(K73:K79)+SUM(K84:K92),5)</f>
        <v>1604130.31</v>
      </c>
      <c r="L93" s="7">
        <f>ROUND(SUM(L58:L60)+SUM(L64:L67)+SUM(L73:L79)+SUM(L84:L92),5)</f>
        <v>16193.4</v>
      </c>
      <c r="M93" s="20"/>
      <c r="N93" s="7">
        <f>ROUND(SUM(N58:N60)+SUM(N64:N67)+SUM(N73:N79)+SUM(N84:N92),5)</f>
        <v>0</v>
      </c>
      <c r="O93" s="7">
        <f>ROUND(SUM(O58:O60)+SUM(O64:O67)+SUM(O73:O79)+SUM(O84:O92),5)</f>
        <v>208067.07</v>
      </c>
      <c r="P93" s="20"/>
      <c r="Q93" s="7">
        <f>ROUND(SUM(Q58:Q60)+SUM(Q64:Q67)+SUM(Q73:Q79)+SUM(Q84:Q92),5)</f>
        <v>0</v>
      </c>
      <c r="R93" s="7">
        <f t="shared" si="8"/>
        <v>245408.81</v>
      </c>
      <c r="S93" s="20"/>
      <c r="T93" s="7">
        <f>ROUND(K93+N93+Q93,5)</f>
        <v>1604130.31</v>
      </c>
    </row>
    <row r="94" spans="1:20" x14ac:dyDescent="0.35">
      <c r="A94" s="1"/>
      <c r="B94" s="1"/>
      <c r="C94" s="1"/>
      <c r="D94" s="1"/>
      <c r="E94" s="1" t="s">
        <v>161</v>
      </c>
      <c r="F94" s="1"/>
      <c r="G94" s="1"/>
      <c r="H94" s="1"/>
      <c r="I94" s="5">
        <f>ROUND(I42+I57+I93,5)</f>
        <v>26362.48</v>
      </c>
      <c r="J94" s="20"/>
      <c r="K94" s="5">
        <f>ROUND(K42+K57+K93,5)</f>
        <v>3734982.32</v>
      </c>
      <c r="L94" s="5">
        <f>ROUND(L42+L57+L93,5)</f>
        <v>72241.899999999994</v>
      </c>
      <c r="M94" s="20"/>
      <c r="N94" s="5">
        <f>ROUND(N42+N57+N93,5)</f>
        <v>0</v>
      </c>
      <c r="O94" s="5">
        <f>ROUND(O42+O57+O93,5)</f>
        <v>231961.62</v>
      </c>
      <c r="P94" s="20"/>
      <c r="Q94" s="5">
        <f>ROUND(Q42+Q57+Q93,5)</f>
        <v>0</v>
      </c>
      <c r="R94" s="5">
        <f t="shared" si="8"/>
        <v>330566</v>
      </c>
      <c r="S94" s="20"/>
      <c r="T94" s="5">
        <f>ROUND(K94+N94+Q94,5)</f>
        <v>3734982.32</v>
      </c>
    </row>
    <row r="95" spans="1:20" ht="15" thickBot="1" x14ac:dyDescent="0.4">
      <c r="A95" s="1"/>
      <c r="B95" s="1"/>
      <c r="C95" s="1"/>
      <c r="D95" s="1"/>
      <c r="E95" s="1" t="s">
        <v>162</v>
      </c>
      <c r="F95" s="1"/>
      <c r="G95" s="1"/>
      <c r="H95" s="1"/>
      <c r="I95" s="5">
        <v>0</v>
      </c>
      <c r="J95" s="20"/>
      <c r="K95" s="5"/>
      <c r="L95" s="5">
        <v>0</v>
      </c>
      <c r="M95" s="20"/>
      <c r="N95" s="5"/>
      <c r="O95" s="5">
        <v>0</v>
      </c>
      <c r="P95" s="20"/>
      <c r="Q95" s="5"/>
      <c r="R95" s="5">
        <f t="shared" si="8"/>
        <v>0</v>
      </c>
      <c r="S95" s="20"/>
      <c r="T95" s="5"/>
    </row>
    <row r="96" spans="1:20" ht="15" thickBot="1" x14ac:dyDescent="0.4">
      <c r="A96" s="1"/>
      <c r="B96" s="1"/>
      <c r="C96" s="1"/>
      <c r="D96" s="1" t="s">
        <v>163</v>
      </c>
      <c r="E96" s="1"/>
      <c r="F96" s="1"/>
      <c r="G96" s="1"/>
      <c r="H96" s="1"/>
      <c r="I96" s="8">
        <f>ROUND(I41+SUM(I94:I95),5)</f>
        <v>26362.48</v>
      </c>
      <c r="J96" s="20"/>
      <c r="K96" s="8">
        <f>ROUND(K41+SUM(K94:K95),5)</f>
        <v>3734982.32</v>
      </c>
      <c r="L96" s="8">
        <f>ROUND(L41+SUM(L94:L95),5)</f>
        <v>72241.899999999994</v>
      </c>
      <c r="M96" s="20"/>
      <c r="N96" s="8">
        <f>ROUND(N41+SUM(N94:N95),5)</f>
        <v>0</v>
      </c>
      <c r="O96" s="8">
        <f>ROUND(O41+SUM(O94:O95),5)</f>
        <v>231961.62</v>
      </c>
      <c r="P96" s="20"/>
      <c r="Q96" s="8">
        <f>ROUND(Q41+SUM(Q94:Q95),5)</f>
        <v>0</v>
      </c>
      <c r="R96" s="8">
        <f t="shared" si="8"/>
        <v>330566</v>
      </c>
      <c r="S96" s="20"/>
      <c r="T96" s="8">
        <f>ROUND(K96+N96+Q96,5)</f>
        <v>3734982.32</v>
      </c>
    </row>
    <row r="97" spans="1:20" ht="15" thickBot="1" x14ac:dyDescent="0.4">
      <c r="A97" s="1"/>
      <c r="B97" s="1" t="s">
        <v>164</v>
      </c>
      <c r="C97" s="1"/>
      <c r="D97" s="1"/>
      <c r="E97" s="1"/>
      <c r="F97" s="1"/>
      <c r="G97" s="1"/>
      <c r="H97" s="1"/>
      <c r="I97" s="8">
        <f>ROUND(I6+I40-I96,5)</f>
        <v>673816.36</v>
      </c>
      <c r="J97" s="20"/>
      <c r="K97" s="8">
        <f>ROUND(K6+K40-K96,5)</f>
        <v>-114118.01</v>
      </c>
      <c r="L97" s="8">
        <f>ROUND(L6+L40-L96,5)</f>
        <v>-46428.160000000003</v>
      </c>
      <c r="M97" s="20"/>
      <c r="N97" s="8">
        <f>ROUND(N6+N40-N96,5)</f>
        <v>0</v>
      </c>
      <c r="O97" s="8">
        <f>ROUND(O6+O40-O96,5)</f>
        <v>803518.38</v>
      </c>
      <c r="P97" s="20"/>
      <c r="Q97" s="8">
        <f>ROUND(Q6+Q40-Q96,5)</f>
        <v>0</v>
      </c>
      <c r="R97" s="8">
        <f t="shared" si="8"/>
        <v>1430906.58</v>
      </c>
      <c r="S97" s="20"/>
      <c r="T97" s="8">
        <f>ROUND(K97+N97+Q97,5)</f>
        <v>-114118.01</v>
      </c>
    </row>
    <row r="98" spans="1:20" s="10" customFormat="1" ht="11" thickBot="1" x14ac:dyDescent="0.3">
      <c r="A98" s="1" t="s">
        <v>67</v>
      </c>
      <c r="B98" s="1"/>
      <c r="C98" s="1"/>
      <c r="D98" s="1"/>
      <c r="E98" s="1"/>
      <c r="F98" s="1"/>
      <c r="G98" s="1"/>
      <c r="H98" s="1"/>
      <c r="I98" s="9">
        <f>I97</f>
        <v>673816.36</v>
      </c>
      <c r="J98" s="1"/>
      <c r="K98" s="9">
        <f>K97</f>
        <v>-114118.01</v>
      </c>
      <c r="L98" s="9">
        <f>L97</f>
        <v>-46428.160000000003</v>
      </c>
      <c r="M98" s="1"/>
      <c r="N98" s="9">
        <f>N97</f>
        <v>0</v>
      </c>
      <c r="O98" s="9">
        <f>O97</f>
        <v>803518.38</v>
      </c>
      <c r="P98" s="1"/>
      <c r="Q98" s="9">
        <f>Q97</f>
        <v>0</v>
      </c>
      <c r="R98" s="9">
        <f t="shared" si="8"/>
        <v>1430906.58</v>
      </c>
      <c r="S98" s="1"/>
      <c r="T98" s="9">
        <f>ROUND(K98+N98+Q98,5)</f>
        <v>-114118.01</v>
      </c>
    </row>
    <row r="99" spans="1:20" ht="15" thickTop="1" x14ac:dyDescent="0.35"/>
  </sheetData>
  <pageMargins left="0.7" right="0.7" top="0.75" bottom="0.75" header="0.1" footer="0.3"/>
  <pageSetup orientation="portrait" verticalDpi="0" r:id="rId1"/>
  <headerFooter>
    <oddFooter>&amp;R&amp;"Arial,Bold"&amp;8 Page &amp;P of &amp;N</oddFooter>
  </headerFooter>
  <drawing r:id="rId2"/>
  <legacyDrawing r:id="rId3"/>
  <controls>
    <mc:AlternateContent xmlns:mc="http://schemas.openxmlformats.org/markup-compatibility/2006">
      <mc:Choice Requires="x14">
        <control shapeId="2049" r:id="rId4" name="FILTER">
          <controlPr defaultSize="0" autoLin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4</xdr:col>
                <xdr:colOff>76200</xdr:colOff>
                <xdr:row>1</xdr:row>
                <xdr:rowOff>31750</xdr:rowOff>
              </to>
            </anchor>
          </controlPr>
        </control>
      </mc:Choice>
      <mc:Fallback>
        <control shapeId="2049" r:id="rId4" name="FILTER"/>
      </mc:Fallback>
    </mc:AlternateContent>
    <mc:AlternateContent xmlns:mc="http://schemas.openxmlformats.org/markup-compatibility/2006">
      <mc:Choice Requires="x14">
        <control shapeId="2050" r:id="rId6" name="HEADER">
          <controlPr defaultSize="0" autoLine="0" r:id="rId7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4</xdr:col>
                <xdr:colOff>76200</xdr:colOff>
                <xdr:row>1</xdr:row>
                <xdr:rowOff>31750</xdr:rowOff>
              </to>
            </anchor>
          </controlPr>
        </control>
      </mc:Choice>
      <mc:Fallback>
        <control shapeId="2050" r:id="rId6" name="HEADER"/>
      </mc:Fallback>
    </mc:AlternateContent>
  </control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7CEBE3-9F31-40EA-B139-C9A23CC7F134}">
  <sheetPr codeName="Sheet4">
    <pageSetUpPr fitToPage="1"/>
  </sheetPr>
  <dimension ref="A1:V753"/>
  <sheetViews>
    <sheetView tabSelected="1" zoomScaleNormal="100" workbookViewId="0">
      <pane xSplit="5" ySplit="4" topLeftCell="M9" activePane="bottomRight" state="frozenSplit"/>
      <selection pane="topRight" activeCell="F1" sqref="F1"/>
      <selection pane="bottomLeft" activeCell="A5" sqref="A5"/>
      <selection pane="bottomRight" activeCell="N11" sqref="N11"/>
    </sheetView>
  </sheetViews>
  <sheetFormatPr defaultRowHeight="14.5" x14ac:dyDescent="0.35"/>
  <cols>
    <col min="1" max="4" width="3" customWidth="1"/>
    <col min="5" max="5" width="26.26953125" customWidth="1"/>
    <col min="6" max="7" width="2.26953125" customWidth="1"/>
    <col min="8" max="8" width="11.81640625" bestFit="1" customWidth="1"/>
    <col min="9" max="9" width="2.26953125" customWidth="1"/>
    <col min="10" max="10" width="8.7265625" bestFit="1" customWidth="1"/>
    <col min="11" max="11" width="2.26953125" customWidth="1"/>
    <col min="12" max="12" width="17" bestFit="1" customWidth="1"/>
    <col min="13" max="13" width="2.26953125" customWidth="1"/>
    <col min="14" max="14" width="25.26953125" bestFit="1" customWidth="1"/>
    <col min="15" max="15" width="2.26953125" customWidth="1"/>
    <col min="16" max="16" width="30.7265625" customWidth="1"/>
    <col min="17" max="17" width="2.26953125" customWidth="1"/>
    <col min="18" max="18" width="23.453125" bestFit="1" customWidth="1"/>
    <col min="19" max="19" width="2.26953125" customWidth="1"/>
    <col min="20" max="20" width="10.54296875" bestFit="1" customWidth="1"/>
    <col min="21" max="21" width="2.26953125" customWidth="1"/>
    <col min="22" max="22" width="11.54296875" bestFit="1" customWidth="1"/>
  </cols>
  <sheetData>
    <row r="1" spans="1:22" ht="15.5" x14ac:dyDescent="0.35">
      <c r="A1" s="2" t="s">
        <v>1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1" t="s">
        <v>210</v>
      </c>
    </row>
    <row r="2" spans="1:22" ht="18" x14ac:dyDescent="0.4">
      <c r="A2" s="3" t="s">
        <v>211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2">
        <v>45575</v>
      </c>
    </row>
    <row r="3" spans="1:22" x14ac:dyDescent="0.35">
      <c r="A3" s="4" t="s">
        <v>4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1" t="s">
        <v>3</v>
      </c>
    </row>
    <row r="4" spans="1:22" s="15" customFormat="1" ht="15" thickBot="1" x14ac:dyDescent="0.4">
      <c r="A4" s="22"/>
      <c r="B4" s="22"/>
      <c r="C4" s="22"/>
      <c r="D4" s="22"/>
      <c r="E4" s="22"/>
      <c r="F4" s="22"/>
      <c r="G4" s="22"/>
      <c r="H4" s="14" t="s">
        <v>212</v>
      </c>
      <c r="I4" s="22"/>
      <c r="J4" s="14" t="s">
        <v>213</v>
      </c>
      <c r="K4" s="22"/>
      <c r="L4" s="14" t="s">
        <v>214</v>
      </c>
      <c r="M4" s="22"/>
      <c r="N4" s="14" t="s">
        <v>215</v>
      </c>
      <c r="O4" s="22"/>
      <c r="P4" s="14" t="s">
        <v>216</v>
      </c>
      <c r="Q4" s="22"/>
      <c r="R4" s="14" t="s">
        <v>217</v>
      </c>
      <c r="S4" s="22"/>
      <c r="T4" s="14" t="s">
        <v>218</v>
      </c>
      <c r="U4" s="22"/>
      <c r="V4" s="14" t="s">
        <v>219</v>
      </c>
    </row>
    <row r="5" spans="1:22" ht="15" thickTop="1" x14ac:dyDescent="0.35">
      <c r="A5" s="1"/>
      <c r="B5" s="1" t="s">
        <v>9</v>
      </c>
      <c r="C5" s="1"/>
      <c r="D5" s="1"/>
      <c r="E5" s="1"/>
      <c r="F5" s="1"/>
      <c r="G5" s="1"/>
      <c r="H5" s="1"/>
      <c r="I5" s="1"/>
      <c r="J5" s="28"/>
      <c r="K5" s="1"/>
      <c r="L5" s="1"/>
      <c r="M5" s="1"/>
      <c r="N5" s="1"/>
      <c r="O5" s="1"/>
      <c r="P5" s="1"/>
      <c r="Q5" s="1"/>
      <c r="R5" s="1"/>
      <c r="S5" s="1"/>
      <c r="T5" s="29"/>
      <c r="U5" s="1"/>
      <c r="V5" s="29">
        <v>1030990.14</v>
      </c>
    </row>
    <row r="6" spans="1:22" x14ac:dyDescent="0.35">
      <c r="A6" s="1"/>
      <c r="B6" s="1"/>
      <c r="C6" s="1" t="s">
        <v>10</v>
      </c>
      <c r="D6" s="1"/>
      <c r="E6" s="1"/>
      <c r="F6" s="1"/>
      <c r="G6" s="1"/>
      <c r="H6" s="1"/>
      <c r="I6" s="1"/>
      <c r="J6" s="28"/>
      <c r="K6" s="1"/>
      <c r="L6" s="1"/>
      <c r="M6" s="1"/>
      <c r="N6" s="1"/>
      <c r="O6" s="1"/>
      <c r="P6" s="1"/>
      <c r="Q6" s="1"/>
      <c r="R6" s="1"/>
      <c r="S6" s="1"/>
      <c r="T6" s="29"/>
      <c r="U6" s="1"/>
      <c r="V6" s="29">
        <v>265092.43</v>
      </c>
    </row>
    <row r="7" spans="1:22" x14ac:dyDescent="0.35">
      <c r="A7" s="1"/>
      <c r="B7" s="1"/>
      <c r="C7" s="1"/>
      <c r="D7" s="1" t="s">
        <v>132</v>
      </c>
      <c r="E7" s="1"/>
      <c r="F7" s="1"/>
      <c r="G7" s="1"/>
      <c r="H7" s="1"/>
      <c r="I7" s="1"/>
      <c r="J7" s="28"/>
      <c r="K7" s="1"/>
      <c r="L7" s="1"/>
      <c r="M7" s="1"/>
      <c r="N7" s="1"/>
      <c r="O7" s="1"/>
      <c r="P7" s="1"/>
      <c r="Q7" s="1"/>
      <c r="R7" s="1"/>
      <c r="S7" s="1"/>
      <c r="T7" s="29"/>
      <c r="U7" s="1"/>
      <c r="V7" s="29">
        <v>0</v>
      </c>
    </row>
    <row r="8" spans="1:22" x14ac:dyDescent="0.35">
      <c r="A8" s="20"/>
      <c r="B8" s="20"/>
      <c r="C8" s="20"/>
      <c r="D8" s="20" t="s">
        <v>220</v>
      </c>
      <c r="E8" s="20"/>
      <c r="F8" s="20"/>
      <c r="G8" s="20"/>
      <c r="H8" s="20"/>
      <c r="I8" s="20"/>
      <c r="J8" s="30"/>
      <c r="K8" s="20"/>
      <c r="L8" s="20"/>
      <c r="M8" s="20"/>
      <c r="N8" s="20"/>
      <c r="O8" s="20"/>
      <c r="P8" s="20"/>
      <c r="Q8" s="20"/>
      <c r="R8" s="20"/>
      <c r="S8" s="20"/>
      <c r="T8" s="5"/>
      <c r="U8" s="20"/>
      <c r="V8" s="5">
        <f>V7</f>
        <v>0</v>
      </c>
    </row>
    <row r="9" spans="1:22" x14ac:dyDescent="0.35">
      <c r="A9" s="1"/>
      <c r="B9" s="1"/>
      <c r="C9" s="1"/>
      <c r="D9" s="1" t="s">
        <v>221</v>
      </c>
      <c r="E9" s="1"/>
      <c r="F9" s="1"/>
      <c r="G9" s="1"/>
      <c r="H9" s="1"/>
      <c r="I9" s="1"/>
      <c r="J9" s="28"/>
      <c r="K9" s="1"/>
      <c r="L9" s="1"/>
      <c r="M9" s="1"/>
      <c r="N9" s="1"/>
      <c r="O9" s="1"/>
      <c r="P9" s="1"/>
      <c r="Q9" s="1"/>
      <c r="R9" s="1"/>
      <c r="S9" s="1"/>
      <c r="T9" s="29"/>
      <c r="U9" s="1"/>
      <c r="V9" s="29">
        <v>0</v>
      </c>
    </row>
    <row r="10" spans="1:22" x14ac:dyDescent="0.35">
      <c r="A10" s="20"/>
      <c r="B10" s="20"/>
      <c r="C10" s="20"/>
      <c r="D10" s="20" t="s">
        <v>222</v>
      </c>
      <c r="E10" s="20"/>
      <c r="F10" s="20"/>
      <c r="G10" s="20"/>
      <c r="H10" s="20"/>
      <c r="I10" s="20"/>
      <c r="J10" s="30"/>
      <c r="K10" s="20"/>
      <c r="L10" s="20"/>
      <c r="M10" s="20"/>
      <c r="N10" s="20"/>
      <c r="O10" s="20"/>
      <c r="P10" s="20"/>
      <c r="Q10" s="20"/>
      <c r="R10" s="20"/>
      <c r="S10" s="20"/>
      <c r="T10" s="5"/>
      <c r="U10" s="20"/>
      <c r="V10" s="5">
        <f>V9</f>
        <v>0</v>
      </c>
    </row>
    <row r="11" spans="1:22" x14ac:dyDescent="0.35">
      <c r="A11" s="1"/>
      <c r="B11" s="1"/>
      <c r="C11" s="1"/>
      <c r="D11" s="1" t="s">
        <v>223</v>
      </c>
      <c r="E11" s="1"/>
      <c r="F11" s="1"/>
      <c r="G11" s="1"/>
      <c r="H11" s="1"/>
      <c r="I11" s="1"/>
      <c r="J11" s="28"/>
      <c r="K11" s="1"/>
      <c r="L11" s="1"/>
      <c r="M11" s="1"/>
      <c r="N11" s="1"/>
      <c r="O11" s="1"/>
      <c r="P11" s="1"/>
      <c r="Q11" s="1"/>
      <c r="R11" s="1"/>
      <c r="S11" s="1"/>
      <c r="T11" s="29"/>
      <c r="U11" s="1"/>
      <c r="V11" s="29">
        <v>265092.43</v>
      </c>
    </row>
    <row r="12" spans="1:22" x14ac:dyDescent="0.35">
      <c r="A12" s="20"/>
      <c r="B12" s="20"/>
      <c r="C12" s="20"/>
      <c r="D12" s="20"/>
      <c r="E12" s="20"/>
      <c r="F12" s="20"/>
      <c r="G12" s="20"/>
      <c r="H12" s="20" t="s">
        <v>412</v>
      </c>
      <c r="I12" s="20"/>
      <c r="J12" s="30">
        <v>45538</v>
      </c>
      <c r="K12" s="20"/>
      <c r="L12" s="20" t="s">
        <v>421</v>
      </c>
      <c r="M12" s="20"/>
      <c r="N12" s="20" t="s">
        <v>469</v>
      </c>
      <c r="O12" s="20"/>
      <c r="P12" s="20"/>
      <c r="Q12" s="20"/>
      <c r="R12" s="20" t="s">
        <v>121</v>
      </c>
      <c r="S12" s="20"/>
      <c r="T12" s="5">
        <v>-23.4</v>
      </c>
      <c r="U12" s="20"/>
      <c r="V12" s="5">
        <f t="shared" ref="V12:V43" si="0">ROUND(V11+T12,5)</f>
        <v>265069.03000000003</v>
      </c>
    </row>
    <row r="13" spans="1:22" x14ac:dyDescent="0.35">
      <c r="A13" s="20"/>
      <c r="B13" s="20"/>
      <c r="C13" s="20"/>
      <c r="D13" s="20"/>
      <c r="E13" s="20"/>
      <c r="F13" s="20"/>
      <c r="G13" s="20"/>
      <c r="H13" s="20" t="s">
        <v>412</v>
      </c>
      <c r="I13" s="20"/>
      <c r="J13" s="30">
        <v>45538</v>
      </c>
      <c r="K13" s="20"/>
      <c r="L13" s="20" t="s">
        <v>422</v>
      </c>
      <c r="M13" s="20"/>
      <c r="N13" s="20" t="s">
        <v>470</v>
      </c>
      <c r="O13" s="20"/>
      <c r="P13" s="20"/>
      <c r="Q13" s="20"/>
      <c r="R13" s="20" t="s">
        <v>121</v>
      </c>
      <c r="S13" s="20"/>
      <c r="T13" s="5">
        <v>-127.64</v>
      </c>
      <c r="U13" s="20"/>
      <c r="V13" s="5">
        <f t="shared" si="0"/>
        <v>264941.39</v>
      </c>
    </row>
    <row r="14" spans="1:22" x14ac:dyDescent="0.35">
      <c r="A14" s="20"/>
      <c r="B14" s="20"/>
      <c r="C14" s="20"/>
      <c r="D14" s="20"/>
      <c r="E14" s="20"/>
      <c r="F14" s="20"/>
      <c r="G14" s="20"/>
      <c r="H14" s="20" t="s">
        <v>412</v>
      </c>
      <c r="I14" s="20"/>
      <c r="J14" s="30">
        <v>45538</v>
      </c>
      <c r="K14" s="20"/>
      <c r="L14" s="20" t="s">
        <v>423</v>
      </c>
      <c r="M14" s="20"/>
      <c r="N14" s="20"/>
      <c r="O14" s="20"/>
      <c r="P14" s="20" t="s">
        <v>525</v>
      </c>
      <c r="Q14" s="20"/>
      <c r="R14" s="20" t="s">
        <v>99</v>
      </c>
      <c r="S14" s="20"/>
      <c r="T14" s="5">
        <v>210</v>
      </c>
      <c r="U14" s="20"/>
      <c r="V14" s="5">
        <f t="shared" si="0"/>
        <v>265151.39</v>
      </c>
    </row>
    <row r="15" spans="1:22" x14ac:dyDescent="0.35">
      <c r="A15" s="20"/>
      <c r="B15" s="20"/>
      <c r="C15" s="20"/>
      <c r="D15" s="20"/>
      <c r="E15" s="20"/>
      <c r="F15" s="20"/>
      <c r="G15" s="20"/>
      <c r="H15" s="20" t="s">
        <v>413</v>
      </c>
      <c r="I15" s="20"/>
      <c r="J15" s="30">
        <v>45539</v>
      </c>
      <c r="K15" s="20"/>
      <c r="L15" s="20" t="s">
        <v>424</v>
      </c>
      <c r="M15" s="20"/>
      <c r="N15" s="20" t="s">
        <v>471</v>
      </c>
      <c r="O15" s="20"/>
      <c r="P15" s="20"/>
      <c r="Q15" s="20"/>
      <c r="R15" s="20" t="s">
        <v>119</v>
      </c>
      <c r="S15" s="20"/>
      <c r="T15" s="5">
        <v>-160</v>
      </c>
      <c r="U15" s="20"/>
      <c r="V15" s="5">
        <f t="shared" si="0"/>
        <v>264991.39</v>
      </c>
    </row>
    <row r="16" spans="1:22" x14ac:dyDescent="0.35">
      <c r="A16" s="20"/>
      <c r="B16" s="20"/>
      <c r="C16" s="20"/>
      <c r="D16" s="20"/>
      <c r="E16" s="20"/>
      <c r="F16" s="20"/>
      <c r="G16" s="20"/>
      <c r="H16" s="20" t="s">
        <v>413</v>
      </c>
      <c r="I16" s="20"/>
      <c r="J16" s="30">
        <v>45539</v>
      </c>
      <c r="K16" s="20"/>
      <c r="L16" s="20" t="s">
        <v>424</v>
      </c>
      <c r="M16" s="20"/>
      <c r="N16" s="20" t="s">
        <v>472</v>
      </c>
      <c r="O16" s="20"/>
      <c r="P16" s="20"/>
      <c r="Q16" s="20"/>
      <c r="R16" s="20" t="s">
        <v>540</v>
      </c>
      <c r="S16" s="20"/>
      <c r="T16" s="5">
        <v>-29.27</v>
      </c>
      <c r="U16" s="20"/>
      <c r="V16" s="5">
        <f t="shared" si="0"/>
        <v>264962.12</v>
      </c>
    </row>
    <row r="17" spans="1:22" x14ac:dyDescent="0.35">
      <c r="A17" s="20"/>
      <c r="B17" s="20"/>
      <c r="C17" s="20"/>
      <c r="D17" s="20"/>
      <c r="E17" s="20"/>
      <c r="F17" s="20"/>
      <c r="G17" s="20"/>
      <c r="H17" s="20" t="s">
        <v>414</v>
      </c>
      <c r="I17" s="20"/>
      <c r="J17" s="30">
        <v>45540</v>
      </c>
      <c r="K17" s="20"/>
      <c r="L17" s="20"/>
      <c r="M17" s="20"/>
      <c r="N17" s="20" t="s">
        <v>473</v>
      </c>
      <c r="O17" s="20"/>
      <c r="P17" s="20" t="s">
        <v>526</v>
      </c>
      <c r="Q17" s="20"/>
      <c r="R17" s="20" t="s">
        <v>61</v>
      </c>
      <c r="S17" s="20"/>
      <c r="T17" s="5">
        <v>-1707.19</v>
      </c>
      <c r="U17" s="20"/>
      <c r="V17" s="5">
        <f t="shared" si="0"/>
        <v>263254.93</v>
      </c>
    </row>
    <row r="18" spans="1:22" x14ac:dyDescent="0.35">
      <c r="A18" s="20"/>
      <c r="B18" s="20"/>
      <c r="C18" s="20"/>
      <c r="D18" s="20"/>
      <c r="E18" s="20"/>
      <c r="F18" s="20"/>
      <c r="G18" s="20"/>
      <c r="H18" s="20" t="s">
        <v>415</v>
      </c>
      <c r="I18" s="20"/>
      <c r="J18" s="30">
        <v>45541</v>
      </c>
      <c r="K18" s="20"/>
      <c r="L18" s="20" t="s">
        <v>425</v>
      </c>
      <c r="M18" s="20"/>
      <c r="N18" s="20" t="s">
        <v>474</v>
      </c>
      <c r="O18" s="20"/>
      <c r="P18" s="20" t="s">
        <v>527</v>
      </c>
      <c r="Q18" s="20"/>
      <c r="R18" s="20" t="s">
        <v>540</v>
      </c>
      <c r="S18" s="20"/>
      <c r="T18" s="5">
        <v>0</v>
      </c>
      <c r="U18" s="20"/>
      <c r="V18" s="5">
        <f t="shared" si="0"/>
        <v>263254.93</v>
      </c>
    </row>
    <row r="19" spans="1:22" x14ac:dyDescent="0.35">
      <c r="A19" s="20"/>
      <c r="B19" s="20"/>
      <c r="C19" s="20"/>
      <c r="D19" s="20"/>
      <c r="E19" s="20"/>
      <c r="F19" s="20"/>
      <c r="G19" s="20"/>
      <c r="H19" s="20" t="s">
        <v>415</v>
      </c>
      <c r="I19" s="20"/>
      <c r="J19" s="30">
        <v>45541</v>
      </c>
      <c r="K19" s="20"/>
      <c r="L19" s="20" t="s">
        <v>426</v>
      </c>
      <c r="M19" s="20"/>
      <c r="N19" s="20" t="s">
        <v>475</v>
      </c>
      <c r="O19" s="20"/>
      <c r="P19" s="20" t="s">
        <v>527</v>
      </c>
      <c r="Q19" s="20"/>
      <c r="R19" s="20" t="s">
        <v>540</v>
      </c>
      <c r="S19" s="20"/>
      <c r="T19" s="5">
        <v>0</v>
      </c>
      <c r="U19" s="20"/>
      <c r="V19" s="5">
        <f t="shared" si="0"/>
        <v>263254.93</v>
      </c>
    </row>
    <row r="20" spans="1:22" x14ac:dyDescent="0.35">
      <c r="A20" s="20"/>
      <c r="B20" s="20"/>
      <c r="C20" s="20"/>
      <c r="D20" s="20"/>
      <c r="E20" s="20"/>
      <c r="F20" s="20"/>
      <c r="G20" s="20"/>
      <c r="H20" s="20" t="s">
        <v>415</v>
      </c>
      <c r="I20" s="20"/>
      <c r="J20" s="30">
        <v>45541</v>
      </c>
      <c r="K20" s="20"/>
      <c r="L20" s="20" t="s">
        <v>427</v>
      </c>
      <c r="M20" s="20"/>
      <c r="N20" s="20" t="s">
        <v>476</v>
      </c>
      <c r="O20" s="20"/>
      <c r="P20" s="20" t="s">
        <v>527</v>
      </c>
      <c r="Q20" s="20"/>
      <c r="R20" s="20" t="s">
        <v>540</v>
      </c>
      <c r="S20" s="20"/>
      <c r="T20" s="5">
        <v>0</v>
      </c>
      <c r="U20" s="20"/>
      <c r="V20" s="5">
        <f t="shared" si="0"/>
        <v>263254.93</v>
      </c>
    </row>
    <row r="21" spans="1:22" x14ac:dyDescent="0.35">
      <c r="A21" s="20"/>
      <c r="B21" s="20"/>
      <c r="C21" s="20"/>
      <c r="D21" s="20"/>
      <c r="E21" s="20"/>
      <c r="F21" s="20"/>
      <c r="G21" s="20"/>
      <c r="H21" s="20" t="s">
        <v>413</v>
      </c>
      <c r="I21" s="20"/>
      <c r="J21" s="30">
        <v>45542</v>
      </c>
      <c r="K21" s="20"/>
      <c r="L21" s="20" t="s">
        <v>424</v>
      </c>
      <c r="M21" s="20"/>
      <c r="N21" s="20" t="s">
        <v>477</v>
      </c>
      <c r="O21" s="20"/>
      <c r="P21" s="20"/>
      <c r="Q21" s="20"/>
      <c r="R21" s="20" t="s">
        <v>540</v>
      </c>
      <c r="S21" s="20"/>
      <c r="T21" s="5">
        <v>-389.25</v>
      </c>
      <c r="U21" s="20"/>
      <c r="V21" s="5">
        <f t="shared" si="0"/>
        <v>262865.68</v>
      </c>
    </row>
    <row r="22" spans="1:22" x14ac:dyDescent="0.35">
      <c r="A22" s="20"/>
      <c r="B22" s="20"/>
      <c r="C22" s="20"/>
      <c r="D22" s="20"/>
      <c r="E22" s="20"/>
      <c r="F22" s="20"/>
      <c r="G22" s="20"/>
      <c r="H22" s="20" t="s">
        <v>416</v>
      </c>
      <c r="I22" s="20"/>
      <c r="J22" s="30">
        <v>45542</v>
      </c>
      <c r="K22" s="20"/>
      <c r="L22" s="20"/>
      <c r="M22" s="20"/>
      <c r="N22" s="20"/>
      <c r="O22" s="20"/>
      <c r="P22" s="20" t="s">
        <v>416</v>
      </c>
      <c r="Q22" s="20"/>
      <c r="R22" s="20" t="s">
        <v>281</v>
      </c>
      <c r="S22" s="20"/>
      <c r="T22" s="5">
        <v>10000</v>
      </c>
      <c r="U22" s="20"/>
      <c r="V22" s="5">
        <f t="shared" si="0"/>
        <v>272865.68</v>
      </c>
    </row>
    <row r="23" spans="1:22" x14ac:dyDescent="0.35">
      <c r="A23" s="20"/>
      <c r="B23" s="20"/>
      <c r="C23" s="20"/>
      <c r="D23" s="20"/>
      <c r="E23" s="20"/>
      <c r="F23" s="20"/>
      <c r="G23" s="20"/>
      <c r="H23" s="20" t="s">
        <v>412</v>
      </c>
      <c r="I23" s="20"/>
      <c r="J23" s="30">
        <v>45544</v>
      </c>
      <c r="K23" s="20"/>
      <c r="L23" s="20" t="s">
        <v>428</v>
      </c>
      <c r="M23" s="20"/>
      <c r="N23" s="20" t="s">
        <v>470</v>
      </c>
      <c r="O23" s="20"/>
      <c r="P23" s="20"/>
      <c r="Q23" s="20"/>
      <c r="R23" s="20" t="s">
        <v>121</v>
      </c>
      <c r="S23" s="20"/>
      <c r="T23" s="5">
        <v>-95.99</v>
      </c>
      <c r="U23" s="20"/>
      <c r="V23" s="5">
        <f t="shared" si="0"/>
        <v>272769.69</v>
      </c>
    </row>
    <row r="24" spans="1:22" x14ac:dyDescent="0.35">
      <c r="A24" s="20"/>
      <c r="B24" s="20"/>
      <c r="C24" s="20"/>
      <c r="D24" s="20"/>
      <c r="E24" s="20"/>
      <c r="F24" s="20"/>
      <c r="G24" s="20"/>
      <c r="H24" s="20" t="s">
        <v>412</v>
      </c>
      <c r="I24" s="20"/>
      <c r="J24" s="30">
        <v>45544</v>
      </c>
      <c r="K24" s="20"/>
      <c r="L24" s="20" t="s">
        <v>429</v>
      </c>
      <c r="M24" s="20"/>
      <c r="N24" s="20" t="s">
        <v>478</v>
      </c>
      <c r="O24" s="20"/>
      <c r="P24" s="20" t="s">
        <v>528</v>
      </c>
      <c r="Q24" s="20"/>
      <c r="R24" s="20" t="s">
        <v>49</v>
      </c>
      <c r="S24" s="20"/>
      <c r="T24" s="5">
        <v>825</v>
      </c>
      <c r="U24" s="20"/>
      <c r="V24" s="5">
        <f t="shared" si="0"/>
        <v>273594.69</v>
      </c>
    </row>
    <row r="25" spans="1:22" x14ac:dyDescent="0.35">
      <c r="A25" s="20"/>
      <c r="B25" s="20"/>
      <c r="C25" s="20"/>
      <c r="D25" s="20"/>
      <c r="E25" s="20"/>
      <c r="F25" s="20"/>
      <c r="G25" s="20"/>
      <c r="H25" s="20" t="s">
        <v>416</v>
      </c>
      <c r="I25" s="20"/>
      <c r="J25" s="30">
        <v>45544</v>
      </c>
      <c r="K25" s="20"/>
      <c r="L25" s="20"/>
      <c r="M25" s="20"/>
      <c r="N25" s="20"/>
      <c r="O25" s="20"/>
      <c r="P25" s="20" t="s">
        <v>416</v>
      </c>
      <c r="Q25" s="20"/>
      <c r="R25" s="20" t="s">
        <v>281</v>
      </c>
      <c r="S25" s="20"/>
      <c r="T25" s="5">
        <v>40000</v>
      </c>
      <c r="U25" s="20"/>
      <c r="V25" s="5">
        <f t="shared" si="0"/>
        <v>313594.69</v>
      </c>
    </row>
    <row r="26" spans="1:22" x14ac:dyDescent="0.35">
      <c r="A26" s="20"/>
      <c r="B26" s="20"/>
      <c r="C26" s="20"/>
      <c r="D26" s="20"/>
      <c r="E26" s="20"/>
      <c r="F26" s="20"/>
      <c r="G26" s="20"/>
      <c r="H26" s="20" t="s">
        <v>414</v>
      </c>
      <c r="I26" s="20"/>
      <c r="J26" s="30">
        <v>45545</v>
      </c>
      <c r="K26" s="20"/>
      <c r="L26" s="20" t="s">
        <v>430</v>
      </c>
      <c r="M26" s="20"/>
      <c r="N26" s="20" t="s">
        <v>479</v>
      </c>
      <c r="O26" s="20"/>
      <c r="P26" s="20" t="s">
        <v>529</v>
      </c>
      <c r="Q26" s="20"/>
      <c r="R26" s="20" t="s">
        <v>540</v>
      </c>
      <c r="S26" s="20"/>
      <c r="T26" s="5">
        <v>-775.46</v>
      </c>
      <c r="U26" s="20"/>
      <c r="V26" s="5">
        <f t="shared" si="0"/>
        <v>312819.23</v>
      </c>
    </row>
    <row r="27" spans="1:22" x14ac:dyDescent="0.35">
      <c r="A27" s="20"/>
      <c r="B27" s="20"/>
      <c r="C27" s="20"/>
      <c r="D27" s="20"/>
      <c r="E27" s="20"/>
      <c r="F27" s="20"/>
      <c r="G27" s="20"/>
      <c r="H27" s="20" t="s">
        <v>417</v>
      </c>
      <c r="I27" s="20"/>
      <c r="J27" s="30">
        <v>45545</v>
      </c>
      <c r="K27" s="20"/>
      <c r="L27" s="20" t="s">
        <v>431</v>
      </c>
      <c r="M27" s="20"/>
      <c r="N27" s="20" t="s">
        <v>480</v>
      </c>
      <c r="O27" s="20"/>
      <c r="P27" s="20"/>
      <c r="Q27" s="20"/>
      <c r="R27" s="20" t="s">
        <v>49</v>
      </c>
      <c r="S27" s="20"/>
      <c r="T27" s="5">
        <v>-500</v>
      </c>
      <c r="U27" s="20"/>
      <c r="V27" s="5">
        <f t="shared" si="0"/>
        <v>312319.23</v>
      </c>
    </row>
    <row r="28" spans="1:22" x14ac:dyDescent="0.35">
      <c r="A28" s="20"/>
      <c r="B28" s="20"/>
      <c r="C28" s="20"/>
      <c r="D28" s="20"/>
      <c r="E28" s="20"/>
      <c r="F28" s="20"/>
      <c r="G28" s="20"/>
      <c r="H28" s="20" t="s">
        <v>417</v>
      </c>
      <c r="I28" s="20"/>
      <c r="J28" s="30">
        <v>45545</v>
      </c>
      <c r="K28" s="20"/>
      <c r="L28" s="20" t="s">
        <v>432</v>
      </c>
      <c r="M28" s="20"/>
      <c r="N28" s="20" t="s">
        <v>481</v>
      </c>
      <c r="O28" s="20"/>
      <c r="P28" s="20"/>
      <c r="Q28" s="20"/>
      <c r="R28" s="20" t="s">
        <v>49</v>
      </c>
      <c r="S28" s="20"/>
      <c r="T28" s="5">
        <v>-495</v>
      </c>
      <c r="U28" s="20"/>
      <c r="V28" s="5">
        <f t="shared" si="0"/>
        <v>311824.23</v>
      </c>
    </row>
    <row r="29" spans="1:22" x14ac:dyDescent="0.35">
      <c r="A29" s="20"/>
      <c r="B29" s="20"/>
      <c r="C29" s="20"/>
      <c r="D29" s="20"/>
      <c r="E29" s="20"/>
      <c r="F29" s="20"/>
      <c r="G29" s="20"/>
      <c r="H29" s="20" t="s">
        <v>417</v>
      </c>
      <c r="I29" s="20"/>
      <c r="J29" s="30">
        <v>45545</v>
      </c>
      <c r="K29" s="20"/>
      <c r="L29" s="20" t="s">
        <v>433</v>
      </c>
      <c r="M29" s="20"/>
      <c r="N29" s="20" t="s">
        <v>482</v>
      </c>
      <c r="O29" s="20"/>
      <c r="P29" s="20" t="s">
        <v>530</v>
      </c>
      <c r="Q29" s="20"/>
      <c r="R29" s="20" t="s">
        <v>49</v>
      </c>
      <c r="S29" s="20"/>
      <c r="T29" s="5">
        <v>0</v>
      </c>
      <c r="U29" s="20"/>
      <c r="V29" s="5">
        <f t="shared" si="0"/>
        <v>311824.23</v>
      </c>
    </row>
    <row r="30" spans="1:22" x14ac:dyDescent="0.35">
      <c r="A30" s="20"/>
      <c r="B30" s="20"/>
      <c r="C30" s="20"/>
      <c r="D30" s="20"/>
      <c r="E30" s="20"/>
      <c r="F30" s="20"/>
      <c r="G30" s="20"/>
      <c r="H30" s="20" t="s">
        <v>417</v>
      </c>
      <c r="I30" s="20"/>
      <c r="J30" s="30">
        <v>45545</v>
      </c>
      <c r="K30" s="20"/>
      <c r="L30" s="20" t="s">
        <v>434</v>
      </c>
      <c r="M30" s="20"/>
      <c r="N30" s="20" t="s">
        <v>483</v>
      </c>
      <c r="O30" s="20"/>
      <c r="P30" s="20"/>
      <c r="Q30" s="20"/>
      <c r="R30" s="20" t="s">
        <v>49</v>
      </c>
      <c r="S30" s="20"/>
      <c r="T30" s="5">
        <v>-1875</v>
      </c>
      <c r="U30" s="20"/>
      <c r="V30" s="5">
        <f t="shared" si="0"/>
        <v>309949.23</v>
      </c>
    </row>
    <row r="31" spans="1:22" x14ac:dyDescent="0.35">
      <c r="A31" s="20"/>
      <c r="B31" s="20"/>
      <c r="C31" s="20"/>
      <c r="D31" s="20"/>
      <c r="E31" s="20"/>
      <c r="F31" s="20"/>
      <c r="G31" s="20"/>
      <c r="H31" s="20" t="s">
        <v>417</v>
      </c>
      <c r="I31" s="20"/>
      <c r="J31" s="30">
        <v>45545</v>
      </c>
      <c r="K31" s="20"/>
      <c r="L31" s="20" t="s">
        <v>435</v>
      </c>
      <c r="M31" s="20"/>
      <c r="N31" s="20" t="s">
        <v>484</v>
      </c>
      <c r="O31" s="20"/>
      <c r="P31" s="20"/>
      <c r="Q31" s="20"/>
      <c r="R31" s="20" t="s">
        <v>49</v>
      </c>
      <c r="S31" s="20"/>
      <c r="T31" s="5">
        <v>-168.75</v>
      </c>
      <c r="U31" s="20"/>
      <c r="V31" s="5">
        <f t="shared" si="0"/>
        <v>309780.47999999998</v>
      </c>
    </row>
    <row r="32" spans="1:22" x14ac:dyDescent="0.35">
      <c r="A32" s="20"/>
      <c r="B32" s="20"/>
      <c r="C32" s="20"/>
      <c r="D32" s="20"/>
      <c r="E32" s="20"/>
      <c r="F32" s="20"/>
      <c r="G32" s="20"/>
      <c r="H32" s="20" t="s">
        <v>417</v>
      </c>
      <c r="I32" s="20"/>
      <c r="J32" s="30">
        <v>45545</v>
      </c>
      <c r="K32" s="20"/>
      <c r="L32" s="20" t="s">
        <v>436</v>
      </c>
      <c r="M32" s="20"/>
      <c r="N32" s="20" t="s">
        <v>485</v>
      </c>
      <c r="O32" s="20"/>
      <c r="P32" s="20"/>
      <c r="Q32" s="20"/>
      <c r="R32" s="20" t="s">
        <v>49</v>
      </c>
      <c r="S32" s="20"/>
      <c r="T32" s="5">
        <v>-168.75</v>
      </c>
      <c r="U32" s="20"/>
      <c r="V32" s="5">
        <f t="shared" si="0"/>
        <v>309611.73</v>
      </c>
    </row>
    <row r="33" spans="1:22" x14ac:dyDescent="0.35">
      <c r="A33" s="20"/>
      <c r="B33" s="20"/>
      <c r="C33" s="20"/>
      <c r="D33" s="20"/>
      <c r="E33" s="20"/>
      <c r="F33" s="20"/>
      <c r="G33" s="20"/>
      <c r="H33" s="20" t="s">
        <v>417</v>
      </c>
      <c r="I33" s="20"/>
      <c r="J33" s="30">
        <v>45545</v>
      </c>
      <c r="K33" s="20"/>
      <c r="L33" s="20" t="s">
        <v>437</v>
      </c>
      <c r="M33" s="20"/>
      <c r="N33" s="20" t="s">
        <v>486</v>
      </c>
      <c r="O33" s="20"/>
      <c r="P33" s="20"/>
      <c r="Q33" s="20"/>
      <c r="R33" s="20" t="s">
        <v>49</v>
      </c>
      <c r="S33" s="20"/>
      <c r="T33" s="5">
        <v>-150</v>
      </c>
      <c r="U33" s="20"/>
      <c r="V33" s="5">
        <f t="shared" si="0"/>
        <v>309461.73</v>
      </c>
    </row>
    <row r="34" spans="1:22" x14ac:dyDescent="0.35">
      <c r="A34" s="20"/>
      <c r="B34" s="20"/>
      <c r="C34" s="20"/>
      <c r="D34" s="20"/>
      <c r="E34" s="20"/>
      <c r="F34" s="20"/>
      <c r="G34" s="20"/>
      <c r="H34" s="20" t="s">
        <v>417</v>
      </c>
      <c r="I34" s="20"/>
      <c r="J34" s="30">
        <v>45545</v>
      </c>
      <c r="K34" s="20"/>
      <c r="L34" s="20" t="s">
        <v>438</v>
      </c>
      <c r="M34" s="20"/>
      <c r="N34" s="20" t="s">
        <v>478</v>
      </c>
      <c r="O34" s="20"/>
      <c r="P34" s="20" t="s">
        <v>528</v>
      </c>
      <c r="Q34" s="20"/>
      <c r="R34" s="20" t="s">
        <v>49</v>
      </c>
      <c r="S34" s="20"/>
      <c r="T34" s="5">
        <v>-825</v>
      </c>
      <c r="U34" s="20"/>
      <c r="V34" s="5">
        <f t="shared" si="0"/>
        <v>308636.73</v>
      </c>
    </row>
    <row r="35" spans="1:22" x14ac:dyDescent="0.35">
      <c r="A35" s="20"/>
      <c r="B35" s="20"/>
      <c r="C35" s="20"/>
      <c r="D35" s="20"/>
      <c r="E35" s="20"/>
      <c r="F35" s="20"/>
      <c r="G35" s="20"/>
      <c r="H35" s="20" t="s">
        <v>417</v>
      </c>
      <c r="I35" s="20"/>
      <c r="J35" s="30">
        <v>45546</v>
      </c>
      <c r="K35" s="20"/>
      <c r="L35" s="20" t="s">
        <v>439</v>
      </c>
      <c r="M35" s="20"/>
      <c r="N35" s="20" t="s">
        <v>487</v>
      </c>
      <c r="O35" s="20"/>
      <c r="P35" s="20"/>
      <c r="Q35" s="20"/>
      <c r="R35" s="20" t="s">
        <v>49</v>
      </c>
      <c r="S35" s="20"/>
      <c r="T35" s="5">
        <v>-97.7</v>
      </c>
      <c r="U35" s="20"/>
      <c r="V35" s="5">
        <f t="shared" si="0"/>
        <v>308539.03000000003</v>
      </c>
    </row>
    <row r="36" spans="1:22" x14ac:dyDescent="0.35">
      <c r="A36" s="20"/>
      <c r="B36" s="20"/>
      <c r="C36" s="20"/>
      <c r="D36" s="20"/>
      <c r="E36" s="20"/>
      <c r="F36" s="20"/>
      <c r="G36" s="20"/>
      <c r="H36" s="20" t="s">
        <v>417</v>
      </c>
      <c r="I36" s="20"/>
      <c r="J36" s="30">
        <v>45546</v>
      </c>
      <c r="K36" s="20"/>
      <c r="L36" s="20" t="s">
        <v>440</v>
      </c>
      <c r="M36" s="20"/>
      <c r="N36" s="20" t="s">
        <v>488</v>
      </c>
      <c r="O36" s="20"/>
      <c r="P36" s="20" t="s">
        <v>531</v>
      </c>
      <c r="Q36" s="20"/>
      <c r="R36" s="20" t="s">
        <v>49</v>
      </c>
      <c r="S36" s="20"/>
      <c r="T36" s="5">
        <v>-76.849999999999994</v>
      </c>
      <c r="U36" s="20"/>
      <c r="V36" s="5">
        <f t="shared" si="0"/>
        <v>308462.18</v>
      </c>
    </row>
    <row r="37" spans="1:22" x14ac:dyDescent="0.35">
      <c r="A37" s="20"/>
      <c r="B37" s="20"/>
      <c r="C37" s="20"/>
      <c r="D37" s="20"/>
      <c r="E37" s="20"/>
      <c r="F37" s="20"/>
      <c r="G37" s="20"/>
      <c r="H37" s="20" t="s">
        <v>417</v>
      </c>
      <c r="I37" s="20"/>
      <c r="J37" s="30">
        <v>45546</v>
      </c>
      <c r="K37" s="20"/>
      <c r="L37" s="20" t="s">
        <v>441</v>
      </c>
      <c r="M37" s="20"/>
      <c r="N37" s="20" t="s">
        <v>489</v>
      </c>
      <c r="O37" s="20"/>
      <c r="P37" s="20"/>
      <c r="Q37" s="20"/>
      <c r="R37" s="20" t="s">
        <v>49</v>
      </c>
      <c r="S37" s="20"/>
      <c r="T37" s="5">
        <v>-682.39</v>
      </c>
      <c r="U37" s="20"/>
      <c r="V37" s="5">
        <f t="shared" si="0"/>
        <v>307779.78999999998</v>
      </c>
    </row>
    <row r="38" spans="1:22" x14ac:dyDescent="0.35">
      <c r="A38" s="20"/>
      <c r="B38" s="20"/>
      <c r="C38" s="20"/>
      <c r="D38" s="20"/>
      <c r="E38" s="20"/>
      <c r="F38" s="20"/>
      <c r="G38" s="20"/>
      <c r="H38" s="20" t="s">
        <v>417</v>
      </c>
      <c r="I38" s="20"/>
      <c r="J38" s="30">
        <v>45546</v>
      </c>
      <c r="K38" s="20"/>
      <c r="L38" s="20" t="s">
        <v>441</v>
      </c>
      <c r="M38" s="20"/>
      <c r="N38" s="20" t="s">
        <v>490</v>
      </c>
      <c r="O38" s="20"/>
      <c r="P38" s="20"/>
      <c r="Q38" s="20"/>
      <c r="R38" s="20" t="s">
        <v>49</v>
      </c>
      <c r="S38" s="20"/>
      <c r="T38" s="5">
        <v>-19000</v>
      </c>
      <c r="U38" s="20"/>
      <c r="V38" s="5">
        <f t="shared" si="0"/>
        <v>288779.78999999998</v>
      </c>
    </row>
    <row r="39" spans="1:22" x14ac:dyDescent="0.35">
      <c r="A39" s="20"/>
      <c r="B39" s="20"/>
      <c r="C39" s="20"/>
      <c r="D39" s="20"/>
      <c r="E39" s="20"/>
      <c r="F39" s="20"/>
      <c r="G39" s="20"/>
      <c r="H39" s="20" t="s">
        <v>413</v>
      </c>
      <c r="I39" s="20"/>
      <c r="J39" s="30">
        <v>45546</v>
      </c>
      <c r="K39" s="20"/>
      <c r="L39" s="20" t="s">
        <v>424</v>
      </c>
      <c r="M39" s="20"/>
      <c r="N39" s="20" t="s">
        <v>491</v>
      </c>
      <c r="O39" s="20"/>
      <c r="P39" s="20"/>
      <c r="Q39" s="20"/>
      <c r="R39" s="20" t="s">
        <v>540</v>
      </c>
      <c r="S39" s="20"/>
      <c r="T39" s="5">
        <v>-17.23</v>
      </c>
      <c r="U39" s="20"/>
      <c r="V39" s="5">
        <f t="shared" si="0"/>
        <v>288762.56</v>
      </c>
    </row>
    <row r="40" spans="1:22" x14ac:dyDescent="0.35">
      <c r="A40" s="20"/>
      <c r="B40" s="20"/>
      <c r="C40" s="20"/>
      <c r="D40" s="20"/>
      <c r="E40" s="20"/>
      <c r="F40" s="20"/>
      <c r="G40" s="20"/>
      <c r="H40" s="20" t="s">
        <v>417</v>
      </c>
      <c r="I40" s="20"/>
      <c r="J40" s="30">
        <v>45552</v>
      </c>
      <c r="K40" s="20"/>
      <c r="L40" s="20" t="s">
        <v>442</v>
      </c>
      <c r="M40" s="20"/>
      <c r="N40" s="20" t="s">
        <v>492</v>
      </c>
      <c r="O40" s="20"/>
      <c r="P40" s="20"/>
      <c r="Q40" s="20"/>
      <c r="R40" s="20" t="s">
        <v>49</v>
      </c>
      <c r="S40" s="20"/>
      <c r="T40" s="5">
        <v>-35</v>
      </c>
      <c r="U40" s="20"/>
      <c r="V40" s="5">
        <f t="shared" si="0"/>
        <v>288727.56</v>
      </c>
    </row>
    <row r="41" spans="1:22" x14ac:dyDescent="0.35">
      <c r="A41" s="20"/>
      <c r="B41" s="20"/>
      <c r="C41" s="20"/>
      <c r="D41" s="20"/>
      <c r="E41" s="20"/>
      <c r="F41" s="20"/>
      <c r="G41" s="20"/>
      <c r="H41" s="20" t="s">
        <v>417</v>
      </c>
      <c r="I41" s="20"/>
      <c r="J41" s="30">
        <v>45552</v>
      </c>
      <c r="K41" s="20"/>
      <c r="L41" s="20" t="s">
        <v>442</v>
      </c>
      <c r="M41" s="20"/>
      <c r="N41" s="20" t="s">
        <v>493</v>
      </c>
      <c r="O41" s="20"/>
      <c r="P41" s="20"/>
      <c r="Q41" s="20"/>
      <c r="R41" s="20" t="s">
        <v>49</v>
      </c>
      <c r="S41" s="20"/>
      <c r="T41" s="5">
        <v>-5000</v>
      </c>
      <c r="U41" s="20"/>
      <c r="V41" s="5">
        <f t="shared" si="0"/>
        <v>283727.56</v>
      </c>
    </row>
    <row r="42" spans="1:22" x14ac:dyDescent="0.35">
      <c r="A42" s="20"/>
      <c r="B42" s="20"/>
      <c r="C42" s="20"/>
      <c r="D42" s="20"/>
      <c r="E42" s="20"/>
      <c r="F42" s="20"/>
      <c r="G42" s="20"/>
      <c r="H42" s="20" t="s">
        <v>417</v>
      </c>
      <c r="I42" s="20"/>
      <c r="J42" s="30">
        <v>45552</v>
      </c>
      <c r="K42" s="20"/>
      <c r="L42" s="20" t="s">
        <v>443</v>
      </c>
      <c r="M42" s="20"/>
      <c r="N42" s="20" t="s">
        <v>494</v>
      </c>
      <c r="O42" s="20"/>
      <c r="P42" s="20"/>
      <c r="Q42" s="20"/>
      <c r="R42" s="20" t="s">
        <v>49</v>
      </c>
      <c r="S42" s="20"/>
      <c r="T42" s="5">
        <v>-531.79</v>
      </c>
      <c r="U42" s="20"/>
      <c r="V42" s="5">
        <f t="shared" si="0"/>
        <v>283195.77</v>
      </c>
    </row>
    <row r="43" spans="1:22" x14ac:dyDescent="0.35">
      <c r="A43" s="20"/>
      <c r="B43" s="20"/>
      <c r="C43" s="20"/>
      <c r="D43" s="20"/>
      <c r="E43" s="20"/>
      <c r="F43" s="20"/>
      <c r="G43" s="20"/>
      <c r="H43" s="20" t="s">
        <v>417</v>
      </c>
      <c r="I43" s="20"/>
      <c r="J43" s="30">
        <v>45552</v>
      </c>
      <c r="K43" s="20"/>
      <c r="L43" s="20" t="s">
        <v>443</v>
      </c>
      <c r="M43" s="20"/>
      <c r="N43" s="20" t="s">
        <v>495</v>
      </c>
      <c r="O43" s="20"/>
      <c r="P43" s="20"/>
      <c r="Q43" s="20"/>
      <c r="R43" s="20" t="s">
        <v>49</v>
      </c>
      <c r="S43" s="20"/>
      <c r="T43" s="5">
        <v>-2500</v>
      </c>
      <c r="U43" s="20"/>
      <c r="V43" s="5">
        <f t="shared" si="0"/>
        <v>280695.77</v>
      </c>
    </row>
    <row r="44" spans="1:22" x14ac:dyDescent="0.35">
      <c r="A44" s="20"/>
      <c r="B44" s="20"/>
      <c r="C44" s="20"/>
      <c r="D44" s="20"/>
      <c r="E44" s="20"/>
      <c r="F44" s="20"/>
      <c r="G44" s="20"/>
      <c r="H44" s="20" t="s">
        <v>412</v>
      </c>
      <c r="I44" s="20"/>
      <c r="J44" s="30">
        <v>45552</v>
      </c>
      <c r="K44" s="20"/>
      <c r="L44" s="20" t="s">
        <v>444</v>
      </c>
      <c r="M44" s="20"/>
      <c r="N44" s="20" t="s">
        <v>496</v>
      </c>
      <c r="O44" s="20"/>
      <c r="P44" s="20" t="s">
        <v>532</v>
      </c>
      <c r="Q44" s="20"/>
      <c r="R44" s="20" t="s">
        <v>146</v>
      </c>
      <c r="S44" s="20"/>
      <c r="T44" s="5">
        <v>-1168.1199999999999</v>
      </c>
      <c r="U44" s="20"/>
      <c r="V44" s="5">
        <f t="shared" ref="V44:V61" si="1">ROUND(V43+T44,5)</f>
        <v>279527.65000000002</v>
      </c>
    </row>
    <row r="45" spans="1:22" x14ac:dyDescent="0.35">
      <c r="A45" s="20"/>
      <c r="B45" s="20"/>
      <c r="C45" s="20"/>
      <c r="D45" s="20"/>
      <c r="E45" s="20"/>
      <c r="F45" s="20"/>
      <c r="G45" s="20"/>
      <c r="H45" s="20" t="s">
        <v>413</v>
      </c>
      <c r="I45" s="20"/>
      <c r="J45" s="30">
        <v>45553</v>
      </c>
      <c r="K45" s="20"/>
      <c r="L45" s="20" t="s">
        <v>424</v>
      </c>
      <c r="M45" s="20"/>
      <c r="N45" s="20" t="s">
        <v>472</v>
      </c>
      <c r="O45" s="20"/>
      <c r="P45" s="20"/>
      <c r="Q45" s="20"/>
      <c r="R45" s="20" t="s">
        <v>540</v>
      </c>
      <c r="S45" s="20"/>
      <c r="T45" s="5">
        <v>-32.18</v>
      </c>
      <c r="U45" s="20"/>
      <c r="V45" s="5">
        <f t="shared" si="1"/>
        <v>279495.46999999997</v>
      </c>
    </row>
    <row r="46" spans="1:22" x14ac:dyDescent="0.35">
      <c r="A46" s="20"/>
      <c r="B46" s="20"/>
      <c r="C46" s="20"/>
      <c r="D46" s="20"/>
      <c r="E46" s="20"/>
      <c r="F46" s="20"/>
      <c r="G46" s="20"/>
      <c r="H46" s="20" t="s">
        <v>414</v>
      </c>
      <c r="I46" s="20"/>
      <c r="J46" s="30">
        <v>45554</v>
      </c>
      <c r="K46" s="20"/>
      <c r="L46" s="20"/>
      <c r="M46" s="20"/>
      <c r="N46" s="20" t="s">
        <v>473</v>
      </c>
      <c r="O46" s="20"/>
      <c r="P46" s="20" t="s">
        <v>533</v>
      </c>
      <c r="Q46" s="20"/>
      <c r="R46" s="20" t="s">
        <v>61</v>
      </c>
      <c r="S46" s="20"/>
      <c r="T46" s="5">
        <v>-1564.67</v>
      </c>
      <c r="U46" s="20"/>
      <c r="V46" s="5">
        <f t="shared" si="1"/>
        <v>277930.8</v>
      </c>
    </row>
    <row r="47" spans="1:22" x14ac:dyDescent="0.35">
      <c r="A47" s="20"/>
      <c r="B47" s="20"/>
      <c r="C47" s="20"/>
      <c r="D47" s="20"/>
      <c r="E47" s="20"/>
      <c r="F47" s="20"/>
      <c r="G47" s="20"/>
      <c r="H47" s="20" t="s">
        <v>416</v>
      </c>
      <c r="I47" s="20"/>
      <c r="J47" s="30">
        <v>45554</v>
      </c>
      <c r="K47" s="20"/>
      <c r="L47" s="20"/>
      <c r="M47" s="20"/>
      <c r="N47" s="20"/>
      <c r="O47" s="20"/>
      <c r="P47" s="20" t="s">
        <v>416</v>
      </c>
      <c r="Q47" s="20"/>
      <c r="R47" s="20" t="s">
        <v>281</v>
      </c>
      <c r="S47" s="20"/>
      <c r="T47" s="5">
        <v>14760</v>
      </c>
      <c r="U47" s="20"/>
      <c r="V47" s="5">
        <f t="shared" si="1"/>
        <v>292690.8</v>
      </c>
    </row>
    <row r="48" spans="1:22" x14ac:dyDescent="0.35">
      <c r="A48" s="20"/>
      <c r="B48" s="20"/>
      <c r="C48" s="20"/>
      <c r="D48" s="20"/>
      <c r="E48" s="20"/>
      <c r="F48" s="20"/>
      <c r="G48" s="20"/>
      <c r="H48" s="20" t="s">
        <v>415</v>
      </c>
      <c r="I48" s="20"/>
      <c r="J48" s="30">
        <v>45555</v>
      </c>
      <c r="K48" s="20"/>
      <c r="L48" s="20" t="s">
        <v>445</v>
      </c>
      <c r="M48" s="20"/>
      <c r="N48" s="20" t="s">
        <v>474</v>
      </c>
      <c r="O48" s="20"/>
      <c r="P48" s="20" t="s">
        <v>527</v>
      </c>
      <c r="Q48" s="20"/>
      <c r="R48" s="20" t="s">
        <v>540</v>
      </c>
      <c r="S48" s="20"/>
      <c r="T48" s="5">
        <v>0</v>
      </c>
      <c r="U48" s="20"/>
      <c r="V48" s="5">
        <f t="shared" si="1"/>
        <v>292690.8</v>
      </c>
    </row>
    <row r="49" spans="1:22" x14ac:dyDescent="0.35">
      <c r="A49" s="20"/>
      <c r="B49" s="20"/>
      <c r="C49" s="20"/>
      <c r="D49" s="20"/>
      <c r="E49" s="20"/>
      <c r="F49" s="20"/>
      <c r="G49" s="20"/>
      <c r="H49" s="20" t="s">
        <v>415</v>
      </c>
      <c r="I49" s="20"/>
      <c r="J49" s="30">
        <v>45555</v>
      </c>
      <c r="K49" s="20"/>
      <c r="L49" s="20" t="s">
        <v>446</v>
      </c>
      <c r="M49" s="20"/>
      <c r="N49" s="20" t="s">
        <v>475</v>
      </c>
      <c r="O49" s="20"/>
      <c r="P49" s="20" t="s">
        <v>527</v>
      </c>
      <c r="Q49" s="20"/>
      <c r="R49" s="20" t="s">
        <v>540</v>
      </c>
      <c r="S49" s="20"/>
      <c r="T49" s="5">
        <v>0</v>
      </c>
      <c r="U49" s="20"/>
      <c r="V49" s="5">
        <f t="shared" si="1"/>
        <v>292690.8</v>
      </c>
    </row>
    <row r="50" spans="1:22" x14ac:dyDescent="0.35">
      <c r="A50" s="20"/>
      <c r="B50" s="20"/>
      <c r="C50" s="20"/>
      <c r="D50" s="20"/>
      <c r="E50" s="20"/>
      <c r="F50" s="20"/>
      <c r="G50" s="20"/>
      <c r="H50" s="20" t="s">
        <v>415</v>
      </c>
      <c r="I50" s="20"/>
      <c r="J50" s="30">
        <v>45555</v>
      </c>
      <c r="K50" s="20"/>
      <c r="L50" s="20" t="s">
        <v>447</v>
      </c>
      <c r="M50" s="20"/>
      <c r="N50" s="20" t="s">
        <v>476</v>
      </c>
      <c r="O50" s="20"/>
      <c r="P50" s="20" t="s">
        <v>527</v>
      </c>
      <c r="Q50" s="20"/>
      <c r="R50" s="20" t="s">
        <v>540</v>
      </c>
      <c r="S50" s="20"/>
      <c r="T50" s="5">
        <v>0</v>
      </c>
      <c r="U50" s="20"/>
      <c r="V50" s="5">
        <f t="shared" si="1"/>
        <v>292690.8</v>
      </c>
    </row>
    <row r="51" spans="1:22" x14ac:dyDescent="0.35">
      <c r="A51" s="20"/>
      <c r="B51" s="20"/>
      <c r="C51" s="20"/>
      <c r="D51" s="20"/>
      <c r="E51" s="20"/>
      <c r="F51" s="20"/>
      <c r="G51" s="20"/>
      <c r="H51" s="20" t="s">
        <v>413</v>
      </c>
      <c r="I51" s="20"/>
      <c r="J51" s="30">
        <v>45555</v>
      </c>
      <c r="K51" s="20"/>
      <c r="L51" s="20" t="s">
        <v>424</v>
      </c>
      <c r="M51" s="20"/>
      <c r="N51" s="20" t="s">
        <v>497</v>
      </c>
      <c r="O51" s="20"/>
      <c r="P51" s="20"/>
      <c r="Q51" s="20"/>
      <c r="R51" s="20" t="s">
        <v>122</v>
      </c>
      <c r="S51" s="20"/>
      <c r="T51" s="5">
        <v>-18</v>
      </c>
      <c r="U51" s="20"/>
      <c r="V51" s="5">
        <f t="shared" si="1"/>
        <v>292672.8</v>
      </c>
    </row>
    <row r="52" spans="1:22" x14ac:dyDescent="0.35">
      <c r="A52" s="20"/>
      <c r="B52" s="20"/>
      <c r="C52" s="20"/>
      <c r="D52" s="20"/>
      <c r="E52" s="20"/>
      <c r="F52" s="20"/>
      <c r="G52" s="20"/>
      <c r="H52" s="20" t="s">
        <v>412</v>
      </c>
      <c r="I52" s="20"/>
      <c r="J52" s="30">
        <v>45555</v>
      </c>
      <c r="K52" s="20"/>
      <c r="L52" s="20" t="s">
        <v>448</v>
      </c>
      <c r="M52" s="20"/>
      <c r="N52" s="20"/>
      <c r="O52" s="20"/>
      <c r="P52" s="20" t="s">
        <v>534</v>
      </c>
      <c r="Q52" s="20"/>
      <c r="R52" s="20" t="s">
        <v>97</v>
      </c>
      <c r="S52" s="20"/>
      <c r="T52" s="5">
        <v>300</v>
      </c>
      <c r="U52" s="20"/>
      <c r="V52" s="5">
        <f t="shared" si="1"/>
        <v>292972.79999999999</v>
      </c>
    </row>
    <row r="53" spans="1:22" x14ac:dyDescent="0.35">
      <c r="A53" s="20"/>
      <c r="B53" s="20"/>
      <c r="C53" s="20"/>
      <c r="D53" s="20"/>
      <c r="E53" s="20"/>
      <c r="F53" s="20"/>
      <c r="G53" s="20"/>
      <c r="H53" s="20" t="s">
        <v>413</v>
      </c>
      <c r="I53" s="20"/>
      <c r="J53" s="30">
        <v>45555</v>
      </c>
      <c r="K53" s="20"/>
      <c r="L53" s="20" t="s">
        <v>424</v>
      </c>
      <c r="M53" s="20"/>
      <c r="N53" s="20" t="s">
        <v>472</v>
      </c>
      <c r="O53" s="20"/>
      <c r="P53" s="20"/>
      <c r="Q53" s="20"/>
      <c r="R53" s="20" t="s">
        <v>540</v>
      </c>
      <c r="S53" s="20"/>
      <c r="T53" s="5">
        <v>-73.84</v>
      </c>
      <c r="U53" s="20"/>
      <c r="V53" s="5">
        <f t="shared" si="1"/>
        <v>292898.96000000002</v>
      </c>
    </row>
    <row r="54" spans="1:22" x14ac:dyDescent="0.35">
      <c r="A54" s="20"/>
      <c r="B54" s="20"/>
      <c r="C54" s="20"/>
      <c r="D54" s="20"/>
      <c r="E54" s="20"/>
      <c r="F54" s="20"/>
      <c r="G54" s="20"/>
      <c r="H54" s="20" t="s">
        <v>413</v>
      </c>
      <c r="I54" s="20"/>
      <c r="J54" s="30">
        <v>45558</v>
      </c>
      <c r="K54" s="20"/>
      <c r="L54" s="20" t="s">
        <v>424</v>
      </c>
      <c r="M54" s="20"/>
      <c r="N54" s="20" t="s">
        <v>498</v>
      </c>
      <c r="O54" s="20"/>
      <c r="P54" s="20"/>
      <c r="Q54" s="20"/>
      <c r="R54" s="20" t="s">
        <v>540</v>
      </c>
      <c r="S54" s="20"/>
      <c r="T54" s="5">
        <v>-88.09</v>
      </c>
      <c r="U54" s="20"/>
      <c r="V54" s="5">
        <f t="shared" si="1"/>
        <v>292810.87</v>
      </c>
    </row>
    <row r="55" spans="1:22" x14ac:dyDescent="0.35">
      <c r="A55" s="20"/>
      <c r="B55" s="20"/>
      <c r="C55" s="20"/>
      <c r="D55" s="20"/>
      <c r="E55" s="20"/>
      <c r="F55" s="20"/>
      <c r="G55" s="20"/>
      <c r="H55" s="20" t="s">
        <v>413</v>
      </c>
      <c r="I55" s="20"/>
      <c r="J55" s="30">
        <v>45558</v>
      </c>
      <c r="K55" s="20"/>
      <c r="L55" s="20" t="s">
        <v>424</v>
      </c>
      <c r="M55" s="20"/>
      <c r="N55" s="20" t="s">
        <v>499</v>
      </c>
      <c r="O55" s="20"/>
      <c r="P55" s="20"/>
      <c r="Q55" s="20"/>
      <c r="R55" s="20" t="s">
        <v>540</v>
      </c>
      <c r="S55" s="20"/>
      <c r="T55" s="5">
        <v>-43.84</v>
      </c>
      <c r="U55" s="20"/>
      <c r="V55" s="5">
        <f t="shared" si="1"/>
        <v>292767.03000000003</v>
      </c>
    </row>
    <row r="56" spans="1:22" x14ac:dyDescent="0.35">
      <c r="A56" s="20"/>
      <c r="B56" s="20"/>
      <c r="C56" s="20"/>
      <c r="D56" s="20"/>
      <c r="E56" s="20"/>
      <c r="F56" s="20"/>
      <c r="G56" s="20"/>
      <c r="H56" s="20" t="s">
        <v>413</v>
      </c>
      <c r="I56" s="20"/>
      <c r="J56" s="30">
        <v>45562</v>
      </c>
      <c r="K56" s="20"/>
      <c r="L56" s="20" t="s">
        <v>424</v>
      </c>
      <c r="M56" s="20"/>
      <c r="N56" s="20" t="s">
        <v>500</v>
      </c>
      <c r="O56" s="20"/>
      <c r="P56" s="20"/>
      <c r="Q56" s="20"/>
      <c r="R56" s="20" t="s">
        <v>146</v>
      </c>
      <c r="S56" s="20"/>
      <c r="T56" s="5">
        <v>-110</v>
      </c>
      <c r="U56" s="20"/>
      <c r="V56" s="5">
        <f t="shared" si="1"/>
        <v>292657.03000000003</v>
      </c>
    </row>
    <row r="57" spans="1:22" x14ac:dyDescent="0.35">
      <c r="A57" s="20"/>
      <c r="B57" s="20"/>
      <c r="C57" s="20"/>
      <c r="D57" s="20"/>
      <c r="E57" s="20"/>
      <c r="F57" s="20"/>
      <c r="G57" s="20"/>
      <c r="H57" s="20" t="s">
        <v>413</v>
      </c>
      <c r="I57" s="20"/>
      <c r="J57" s="30">
        <v>45562</v>
      </c>
      <c r="K57" s="20"/>
      <c r="L57" s="20" t="s">
        <v>424</v>
      </c>
      <c r="M57" s="20"/>
      <c r="N57" s="20" t="s">
        <v>500</v>
      </c>
      <c r="O57" s="20"/>
      <c r="P57" s="20"/>
      <c r="Q57" s="20"/>
      <c r="R57" s="20" t="s">
        <v>138</v>
      </c>
      <c r="S57" s="20"/>
      <c r="T57" s="5">
        <v>-3.5</v>
      </c>
      <c r="U57" s="20"/>
      <c r="V57" s="5">
        <f t="shared" si="1"/>
        <v>292653.53000000003</v>
      </c>
    </row>
    <row r="58" spans="1:22" x14ac:dyDescent="0.35">
      <c r="A58" s="20"/>
      <c r="B58" s="20"/>
      <c r="C58" s="20"/>
      <c r="D58" s="20"/>
      <c r="E58" s="20"/>
      <c r="F58" s="20"/>
      <c r="G58" s="20"/>
      <c r="H58" s="20" t="s">
        <v>413</v>
      </c>
      <c r="I58" s="20"/>
      <c r="J58" s="30">
        <v>45562</v>
      </c>
      <c r="K58" s="20"/>
      <c r="L58" s="20" t="s">
        <v>424</v>
      </c>
      <c r="M58" s="20"/>
      <c r="N58" s="20" t="s">
        <v>500</v>
      </c>
      <c r="O58" s="20"/>
      <c r="P58" s="20"/>
      <c r="Q58" s="20"/>
      <c r="R58" s="20" t="s">
        <v>138</v>
      </c>
      <c r="S58" s="20"/>
      <c r="T58" s="5">
        <v>-51.9</v>
      </c>
      <c r="U58" s="20"/>
      <c r="V58" s="5">
        <f t="shared" si="1"/>
        <v>292601.63</v>
      </c>
    </row>
    <row r="59" spans="1:22" x14ac:dyDescent="0.35">
      <c r="A59" s="20"/>
      <c r="B59" s="20"/>
      <c r="C59" s="20"/>
      <c r="D59" s="20"/>
      <c r="E59" s="20"/>
      <c r="F59" s="20"/>
      <c r="G59" s="20"/>
      <c r="H59" s="20" t="s">
        <v>416</v>
      </c>
      <c r="I59" s="20"/>
      <c r="J59" s="30">
        <v>45565</v>
      </c>
      <c r="K59" s="20"/>
      <c r="L59" s="20"/>
      <c r="M59" s="20"/>
      <c r="N59" s="20"/>
      <c r="O59" s="20"/>
      <c r="P59" s="20" t="s">
        <v>416</v>
      </c>
      <c r="Q59" s="20"/>
      <c r="R59" s="20" t="s">
        <v>281</v>
      </c>
      <c r="S59" s="20"/>
      <c r="T59" s="5">
        <v>1000000</v>
      </c>
      <c r="U59" s="20"/>
      <c r="V59" s="5">
        <f t="shared" si="1"/>
        <v>1292601.6299999999</v>
      </c>
    </row>
    <row r="60" spans="1:22" x14ac:dyDescent="0.35">
      <c r="A60" s="20"/>
      <c r="B60" s="20"/>
      <c r="C60" s="20"/>
      <c r="D60" s="20"/>
      <c r="E60" s="20"/>
      <c r="F60" s="20"/>
      <c r="G60" s="20"/>
      <c r="H60" s="20" t="s">
        <v>413</v>
      </c>
      <c r="I60" s="20"/>
      <c r="J60" s="30">
        <v>45565</v>
      </c>
      <c r="K60" s="20"/>
      <c r="L60" s="20" t="s">
        <v>424</v>
      </c>
      <c r="M60" s="20"/>
      <c r="N60" s="20" t="s">
        <v>501</v>
      </c>
      <c r="O60" s="20"/>
      <c r="P60" s="20"/>
      <c r="Q60" s="20"/>
      <c r="R60" s="20" t="s">
        <v>540</v>
      </c>
      <c r="S60" s="20"/>
      <c r="T60" s="5">
        <v>-151.13999999999999</v>
      </c>
      <c r="U60" s="20"/>
      <c r="V60" s="5">
        <f t="shared" si="1"/>
        <v>1292450.49</v>
      </c>
    </row>
    <row r="61" spans="1:22" ht="15" thickBot="1" x14ac:dyDescent="0.4">
      <c r="A61" s="20"/>
      <c r="B61" s="20"/>
      <c r="C61" s="20"/>
      <c r="D61" s="20"/>
      <c r="E61" s="20"/>
      <c r="F61" s="20"/>
      <c r="G61" s="20"/>
      <c r="H61" s="20" t="s">
        <v>413</v>
      </c>
      <c r="I61" s="20"/>
      <c r="J61" s="30">
        <v>45565</v>
      </c>
      <c r="K61" s="20"/>
      <c r="L61" s="20"/>
      <c r="M61" s="20"/>
      <c r="N61" s="20"/>
      <c r="O61" s="20"/>
      <c r="P61" s="20" t="s">
        <v>535</v>
      </c>
      <c r="Q61" s="20"/>
      <c r="R61" s="20" t="s">
        <v>117</v>
      </c>
      <c r="S61" s="20"/>
      <c r="T61" s="5">
        <v>-31.04</v>
      </c>
      <c r="U61" s="20"/>
      <c r="V61" s="5">
        <f t="shared" si="1"/>
        <v>1292419.45</v>
      </c>
    </row>
    <row r="62" spans="1:22" ht="15" thickBot="1" x14ac:dyDescent="0.4">
      <c r="A62" s="20"/>
      <c r="B62" s="20"/>
      <c r="C62" s="20"/>
      <c r="D62" s="20" t="s">
        <v>224</v>
      </c>
      <c r="E62" s="20"/>
      <c r="F62" s="20"/>
      <c r="G62" s="20"/>
      <c r="H62" s="20"/>
      <c r="I62" s="20"/>
      <c r="J62" s="30"/>
      <c r="K62" s="20"/>
      <c r="L62" s="20"/>
      <c r="M62" s="20"/>
      <c r="N62" s="20"/>
      <c r="O62" s="20"/>
      <c r="P62" s="20"/>
      <c r="Q62" s="20"/>
      <c r="R62" s="20"/>
      <c r="S62" s="20"/>
      <c r="T62" s="7">
        <f>ROUND(SUM(T11:T61),5)</f>
        <v>1027327.02</v>
      </c>
      <c r="U62" s="20"/>
      <c r="V62" s="7">
        <f>V61</f>
        <v>1292419.45</v>
      </c>
    </row>
    <row r="63" spans="1:22" x14ac:dyDescent="0.35">
      <c r="A63" s="20"/>
      <c r="B63" s="20"/>
      <c r="C63" s="20" t="s">
        <v>225</v>
      </c>
      <c r="D63" s="20"/>
      <c r="E63" s="20"/>
      <c r="F63" s="20"/>
      <c r="G63" s="20"/>
      <c r="H63" s="20"/>
      <c r="I63" s="20"/>
      <c r="J63" s="30"/>
      <c r="K63" s="20"/>
      <c r="L63" s="20"/>
      <c r="M63" s="20"/>
      <c r="N63" s="20"/>
      <c r="O63" s="20"/>
      <c r="P63" s="20"/>
      <c r="Q63" s="20"/>
      <c r="R63" s="20"/>
      <c r="S63" s="20"/>
      <c r="T63" s="5">
        <f>ROUND(T8+T10+T62,5)</f>
        <v>1027327.02</v>
      </c>
      <c r="U63" s="20"/>
      <c r="V63" s="5">
        <f>ROUND(V8+V10+V62,5)</f>
        <v>1292419.45</v>
      </c>
    </row>
    <row r="64" spans="1:22" x14ac:dyDescent="0.35">
      <c r="A64" s="1"/>
      <c r="B64" s="1"/>
      <c r="C64" s="1" t="s">
        <v>11</v>
      </c>
      <c r="D64" s="1"/>
      <c r="E64" s="1"/>
      <c r="F64" s="1"/>
      <c r="G64" s="1"/>
      <c r="H64" s="1"/>
      <c r="I64" s="1"/>
      <c r="J64" s="28"/>
      <c r="K64" s="1"/>
      <c r="L64" s="1"/>
      <c r="M64" s="1"/>
      <c r="N64" s="1"/>
      <c r="O64" s="1"/>
      <c r="P64" s="1"/>
      <c r="Q64" s="1"/>
      <c r="R64" s="1"/>
      <c r="S64" s="1"/>
      <c r="T64" s="29"/>
      <c r="U64" s="1"/>
      <c r="V64" s="29">
        <v>700000</v>
      </c>
    </row>
    <row r="65" spans="1:22" x14ac:dyDescent="0.35">
      <c r="A65" s="20"/>
      <c r="B65" s="20"/>
      <c r="C65" s="20"/>
      <c r="D65" s="20"/>
      <c r="E65" s="20"/>
      <c r="F65" s="20"/>
      <c r="G65" s="20"/>
      <c r="H65" s="20" t="s">
        <v>417</v>
      </c>
      <c r="I65" s="20"/>
      <c r="J65" s="30">
        <v>45552</v>
      </c>
      <c r="K65" s="20"/>
      <c r="L65" s="20" t="s">
        <v>443</v>
      </c>
      <c r="M65" s="20"/>
      <c r="N65" s="20" t="s">
        <v>502</v>
      </c>
      <c r="O65" s="20"/>
      <c r="P65" s="20"/>
      <c r="Q65" s="20"/>
      <c r="R65" s="20" t="s">
        <v>45</v>
      </c>
      <c r="S65" s="20"/>
      <c r="T65" s="5">
        <v>-5000</v>
      </c>
      <c r="U65" s="20"/>
      <c r="V65" s="5">
        <f>ROUND(V64+T65,5)</f>
        <v>695000</v>
      </c>
    </row>
    <row r="66" spans="1:22" x14ac:dyDescent="0.35">
      <c r="A66" s="20"/>
      <c r="B66" s="20"/>
      <c r="C66" s="20"/>
      <c r="D66" s="20"/>
      <c r="E66" s="20"/>
      <c r="F66" s="20"/>
      <c r="G66" s="20"/>
      <c r="H66" s="20" t="s">
        <v>417</v>
      </c>
      <c r="I66" s="20"/>
      <c r="J66" s="30">
        <v>45552</v>
      </c>
      <c r="K66" s="20"/>
      <c r="L66" s="20" t="s">
        <v>443</v>
      </c>
      <c r="M66" s="20"/>
      <c r="N66" s="20" t="s">
        <v>503</v>
      </c>
      <c r="O66" s="20"/>
      <c r="P66" s="20"/>
      <c r="Q66" s="20"/>
      <c r="R66" s="20" t="s">
        <v>45</v>
      </c>
      <c r="S66" s="20"/>
      <c r="T66" s="5">
        <v>-20000</v>
      </c>
      <c r="U66" s="20"/>
      <c r="V66" s="5">
        <f>ROUND(V65+T66,5)</f>
        <v>675000</v>
      </c>
    </row>
    <row r="67" spans="1:22" x14ac:dyDescent="0.35">
      <c r="A67" s="20"/>
      <c r="B67" s="20"/>
      <c r="C67" s="20"/>
      <c r="D67" s="20"/>
      <c r="E67" s="20"/>
      <c r="F67" s="20"/>
      <c r="G67" s="20"/>
      <c r="H67" s="20" t="s">
        <v>417</v>
      </c>
      <c r="I67" s="20"/>
      <c r="J67" s="30">
        <v>45552</v>
      </c>
      <c r="K67" s="20"/>
      <c r="L67" s="20" t="s">
        <v>443</v>
      </c>
      <c r="M67" s="20"/>
      <c r="N67" s="20" t="s">
        <v>504</v>
      </c>
      <c r="O67" s="20"/>
      <c r="P67" s="20"/>
      <c r="Q67" s="20"/>
      <c r="R67" s="20" t="s">
        <v>45</v>
      </c>
      <c r="S67" s="20"/>
      <c r="T67" s="5">
        <v>-5000</v>
      </c>
      <c r="U67" s="20"/>
      <c r="V67" s="5">
        <f>ROUND(V66+T67,5)</f>
        <v>670000</v>
      </c>
    </row>
    <row r="68" spans="1:22" ht="15" thickBot="1" x14ac:dyDescent="0.4">
      <c r="A68" s="20"/>
      <c r="B68" s="20"/>
      <c r="C68" s="20"/>
      <c r="D68" s="20"/>
      <c r="E68" s="20"/>
      <c r="F68" s="20"/>
      <c r="G68" s="20"/>
      <c r="H68" s="20" t="s">
        <v>417</v>
      </c>
      <c r="I68" s="20"/>
      <c r="J68" s="30">
        <v>45552</v>
      </c>
      <c r="K68" s="20"/>
      <c r="L68" s="20" t="s">
        <v>443</v>
      </c>
      <c r="M68" s="20"/>
      <c r="N68" s="20" t="s">
        <v>505</v>
      </c>
      <c r="O68" s="20"/>
      <c r="P68" s="20"/>
      <c r="Q68" s="20"/>
      <c r="R68" s="20" t="s">
        <v>45</v>
      </c>
      <c r="S68" s="20"/>
      <c r="T68" s="6">
        <v>-20000</v>
      </c>
      <c r="U68" s="20"/>
      <c r="V68" s="6">
        <f>ROUND(V67+T68,5)</f>
        <v>650000</v>
      </c>
    </row>
    <row r="69" spans="1:22" x14ac:dyDescent="0.35">
      <c r="A69" s="20"/>
      <c r="B69" s="20"/>
      <c r="C69" s="20" t="s">
        <v>226</v>
      </c>
      <c r="D69" s="20"/>
      <c r="E69" s="20"/>
      <c r="F69" s="20"/>
      <c r="G69" s="20"/>
      <c r="H69" s="20"/>
      <c r="I69" s="20"/>
      <c r="J69" s="30"/>
      <c r="K69" s="20"/>
      <c r="L69" s="20"/>
      <c r="M69" s="20"/>
      <c r="N69" s="20"/>
      <c r="O69" s="20"/>
      <c r="P69" s="20"/>
      <c r="Q69" s="20"/>
      <c r="R69" s="20"/>
      <c r="S69" s="20"/>
      <c r="T69" s="5">
        <f>ROUND(SUM(T64:T68),5)</f>
        <v>-50000</v>
      </c>
      <c r="U69" s="20"/>
      <c r="V69" s="5">
        <f>V68</f>
        <v>650000</v>
      </c>
    </row>
    <row r="70" spans="1:22" x14ac:dyDescent="0.35">
      <c r="A70" s="1"/>
      <c r="B70" s="1"/>
      <c r="C70" s="1" t="s">
        <v>12</v>
      </c>
      <c r="D70" s="1"/>
      <c r="E70" s="1"/>
      <c r="F70" s="1"/>
      <c r="G70" s="1"/>
      <c r="H70" s="1"/>
      <c r="I70" s="1"/>
      <c r="J70" s="28"/>
      <c r="K70" s="1"/>
      <c r="L70" s="1"/>
      <c r="M70" s="1"/>
      <c r="N70" s="1"/>
      <c r="O70" s="1"/>
      <c r="P70" s="1"/>
      <c r="Q70" s="1"/>
      <c r="R70" s="1"/>
      <c r="S70" s="1"/>
      <c r="T70" s="29"/>
      <c r="U70" s="1"/>
      <c r="V70" s="29">
        <v>62925</v>
      </c>
    </row>
    <row r="71" spans="1:22" x14ac:dyDescent="0.35">
      <c r="A71" s="20"/>
      <c r="B71" s="20"/>
      <c r="C71" s="20"/>
      <c r="D71" s="20"/>
      <c r="E71" s="20"/>
      <c r="F71" s="20"/>
      <c r="G71" s="20"/>
      <c r="H71" s="20" t="s">
        <v>417</v>
      </c>
      <c r="I71" s="20"/>
      <c r="J71" s="30">
        <v>45541</v>
      </c>
      <c r="K71" s="20"/>
      <c r="L71" s="20" t="s">
        <v>449</v>
      </c>
      <c r="M71" s="20"/>
      <c r="N71" s="20" t="s">
        <v>506</v>
      </c>
      <c r="O71" s="20"/>
      <c r="P71" s="20"/>
      <c r="Q71" s="20"/>
      <c r="R71" s="20" t="s">
        <v>47</v>
      </c>
      <c r="S71" s="20"/>
      <c r="T71" s="5">
        <v>-2600</v>
      </c>
      <c r="U71" s="20"/>
      <c r="V71" s="5">
        <f>ROUND(V70+T71,5)</f>
        <v>60325</v>
      </c>
    </row>
    <row r="72" spans="1:22" ht="15" thickBot="1" x14ac:dyDescent="0.4">
      <c r="A72" s="20"/>
      <c r="B72" s="20"/>
      <c r="C72" s="20"/>
      <c r="D72" s="20"/>
      <c r="E72" s="20"/>
      <c r="F72" s="20"/>
      <c r="G72" s="20"/>
      <c r="H72" s="20" t="s">
        <v>417</v>
      </c>
      <c r="I72" s="20"/>
      <c r="J72" s="30">
        <v>45541</v>
      </c>
      <c r="K72" s="20"/>
      <c r="L72" s="20" t="s">
        <v>449</v>
      </c>
      <c r="M72" s="20"/>
      <c r="N72" s="20" t="s">
        <v>507</v>
      </c>
      <c r="O72" s="20"/>
      <c r="P72" s="20"/>
      <c r="Q72" s="20"/>
      <c r="R72" s="20" t="s">
        <v>47</v>
      </c>
      <c r="S72" s="20"/>
      <c r="T72" s="6">
        <v>-1250</v>
      </c>
      <c r="U72" s="20"/>
      <c r="V72" s="6">
        <f>ROUND(V71+T72,5)</f>
        <v>59075</v>
      </c>
    </row>
    <row r="73" spans="1:22" x14ac:dyDescent="0.35">
      <c r="A73" s="20"/>
      <c r="B73" s="20"/>
      <c r="C73" s="20" t="s">
        <v>227</v>
      </c>
      <c r="D73" s="20"/>
      <c r="E73" s="20"/>
      <c r="F73" s="20"/>
      <c r="G73" s="20"/>
      <c r="H73" s="20"/>
      <c r="I73" s="20"/>
      <c r="J73" s="30"/>
      <c r="K73" s="20"/>
      <c r="L73" s="20"/>
      <c r="M73" s="20"/>
      <c r="N73" s="20"/>
      <c r="O73" s="20"/>
      <c r="P73" s="20"/>
      <c r="Q73" s="20"/>
      <c r="R73" s="20"/>
      <c r="S73" s="20"/>
      <c r="T73" s="5">
        <f>ROUND(SUM(T70:T72),5)</f>
        <v>-3850</v>
      </c>
      <c r="U73" s="20"/>
      <c r="V73" s="5">
        <f>V72</f>
        <v>59075</v>
      </c>
    </row>
    <row r="74" spans="1:22" x14ac:dyDescent="0.35">
      <c r="A74" s="1"/>
      <c r="B74" s="1"/>
      <c r="C74" s="1" t="s">
        <v>228</v>
      </c>
      <c r="D74" s="1"/>
      <c r="E74" s="1"/>
      <c r="F74" s="1"/>
      <c r="G74" s="1"/>
      <c r="H74" s="1"/>
      <c r="I74" s="1"/>
      <c r="J74" s="28"/>
      <c r="K74" s="1"/>
      <c r="L74" s="1"/>
      <c r="M74" s="1"/>
      <c r="N74" s="1"/>
      <c r="O74" s="1"/>
      <c r="P74" s="1"/>
      <c r="Q74" s="1"/>
      <c r="R74" s="1"/>
      <c r="S74" s="1"/>
      <c r="T74" s="29"/>
      <c r="U74" s="1"/>
      <c r="V74" s="29">
        <v>0</v>
      </c>
    </row>
    <row r="75" spans="1:22" x14ac:dyDescent="0.35">
      <c r="A75" s="20"/>
      <c r="B75" s="20"/>
      <c r="C75" s="20" t="s">
        <v>229</v>
      </c>
      <c r="D75" s="20"/>
      <c r="E75" s="20"/>
      <c r="F75" s="20"/>
      <c r="G75" s="20"/>
      <c r="H75" s="20"/>
      <c r="I75" s="20"/>
      <c r="J75" s="30"/>
      <c r="K75" s="20"/>
      <c r="L75" s="20"/>
      <c r="M75" s="20"/>
      <c r="N75" s="20"/>
      <c r="O75" s="20"/>
      <c r="P75" s="20"/>
      <c r="Q75" s="20"/>
      <c r="R75" s="20"/>
      <c r="S75" s="20"/>
      <c r="T75" s="5"/>
      <c r="U75" s="20"/>
      <c r="V75" s="5">
        <f>V74</f>
        <v>0</v>
      </c>
    </row>
    <row r="76" spans="1:22" x14ac:dyDescent="0.35">
      <c r="A76" s="1"/>
      <c r="B76" s="1"/>
      <c r="C76" s="1" t="s">
        <v>230</v>
      </c>
      <c r="D76" s="1"/>
      <c r="E76" s="1"/>
      <c r="F76" s="1"/>
      <c r="G76" s="1"/>
      <c r="H76" s="1"/>
      <c r="I76" s="1"/>
      <c r="J76" s="28"/>
      <c r="K76" s="1"/>
      <c r="L76" s="1"/>
      <c r="M76" s="1"/>
      <c r="N76" s="1"/>
      <c r="O76" s="1"/>
      <c r="P76" s="1"/>
      <c r="Q76" s="1"/>
      <c r="R76" s="1"/>
      <c r="S76" s="1"/>
      <c r="T76" s="29"/>
      <c r="U76" s="1"/>
      <c r="V76" s="29">
        <v>0</v>
      </c>
    </row>
    <row r="77" spans="1:22" x14ac:dyDescent="0.35">
      <c r="A77" s="20"/>
      <c r="B77" s="20"/>
      <c r="C77" s="20" t="s">
        <v>231</v>
      </c>
      <c r="D77" s="20"/>
      <c r="E77" s="20"/>
      <c r="F77" s="20"/>
      <c r="G77" s="20"/>
      <c r="H77" s="20"/>
      <c r="I77" s="20"/>
      <c r="J77" s="30"/>
      <c r="K77" s="20"/>
      <c r="L77" s="20"/>
      <c r="M77" s="20"/>
      <c r="N77" s="20"/>
      <c r="O77" s="20"/>
      <c r="P77" s="20"/>
      <c r="Q77" s="20"/>
      <c r="R77" s="20"/>
      <c r="S77" s="20"/>
      <c r="T77" s="5"/>
      <c r="U77" s="20"/>
      <c r="V77" s="5">
        <f>V76</f>
        <v>0</v>
      </c>
    </row>
    <row r="78" spans="1:22" x14ac:dyDescent="0.35">
      <c r="A78" s="1"/>
      <c r="B78" s="1"/>
      <c r="C78" s="1" t="s">
        <v>232</v>
      </c>
      <c r="D78" s="1"/>
      <c r="E78" s="1"/>
      <c r="F78" s="1"/>
      <c r="G78" s="1"/>
      <c r="H78" s="1"/>
      <c r="I78" s="1"/>
      <c r="J78" s="28"/>
      <c r="K78" s="1"/>
      <c r="L78" s="1"/>
      <c r="M78" s="1"/>
      <c r="N78" s="1"/>
      <c r="O78" s="1"/>
      <c r="P78" s="1"/>
      <c r="Q78" s="1"/>
      <c r="R78" s="1"/>
      <c r="S78" s="1"/>
      <c r="T78" s="29"/>
      <c r="U78" s="1"/>
      <c r="V78" s="29">
        <v>0</v>
      </c>
    </row>
    <row r="79" spans="1:22" x14ac:dyDescent="0.35">
      <c r="A79" s="20"/>
      <c r="B79" s="20"/>
      <c r="C79" s="20" t="s">
        <v>233</v>
      </c>
      <c r="D79" s="20"/>
      <c r="E79" s="20"/>
      <c r="F79" s="20"/>
      <c r="G79" s="20"/>
      <c r="H79" s="20"/>
      <c r="I79" s="20"/>
      <c r="J79" s="30"/>
      <c r="K79" s="20"/>
      <c r="L79" s="20"/>
      <c r="M79" s="20"/>
      <c r="N79" s="20"/>
      <c r="O79" s="20"/>
      <c r="P79" s="20"/>
      <c r="Q79" s="20"/>
      <c r="R79" s="20"/>
      <c r="S79" s="20"/>
      <c r="T79" s="5"/>
      <c r="U79" s="20"/>
      <c r="V79" s="5">
        <f>V78</f>
        <v>0</v>
      </c>
    </row>
    <row r="80" spans="1:22" x14ac:dyDescent="0.35">
      <c r="A80" s="1"/>
      <c r="B80" s="1"/>
      <c r="C80" s="1" t="s">
        <v>13</v>
      </c>
      <c r="D80" s="1"/>
      <c r="E80" s="1"/>
      <c r="F80" s="1"/>
      <c r="G80" s="1"/>
      <c r="H80" s="1"/>
      <c r="I80" s="1"/>
      <c r="J80" s="28"/>
      <c r="K80" s="1"/>
      <c r="L80" s="1"/>
      <c r="M80" s="1"/>
      <c r="N80" s="1"/>
      <c r="O80" s="1"/>
      <c r="P80" s="1"/>
      <c r="Q80" s="1"/>
      <c r="R80" s="1"/>
      <c r="S80" s="1"/>
      <c r="T80" s="29"/>
      <c r="U80" s="1"/>
      <c r="V80" s="29">
        <v>2907.71</v>
      </c>
    </row>
    <row r="81" spans="1:22" x14ac:dyDescent="0.35">
      <c r="A81" s="20"/>
      <c r="B81" s="20"/>
      <c r="C81" s="20" t="s">
        <v>234</v>
      </c>
      <c r="D81" s="20"/>
      <c r="E81" s="20"/>
      <c r="F81" s="20"/>
      <c r="G81" s="20"/>
      <c r="H81" s="20"/>
      <c r="I81" s="20"/>
      <c r="J81" s="30"/>
      <c r="K81" s="20"/>
      <c r="L81" s="20"/>
      <c r="M81" s="20"/>
      <c r="N81" s="20"/>
      <c r="O81" s="20"/>
      <c r="P81" s="20"/>
      <c r="Q81" s="20"/>
      <c r="R81" s="20"/>
      <c r="S81" s="20"/>
      <c r="T81" s="5"/>
      <c r="U81" s="20"/>
      <c r="V81" s="5">
        <f>V80</f>
        <v>2907.71</v>
      </c>
    </row>
    <row r="82" spans="1:22" x14ac:dyDescent="0.35">
      <c r="A82" s="1"/>
      <c r="B82" s="1"/>
      <c r="C82" s="1" t="s">
        <v>14</v>
      </c>
      <c r="D82" s="1"/>
      <c r="E82" s="1"/>
      <c r="F82" s="1"/>
      <c r="G82" s="1"/>
      <c r="H82" s="1"/>
      <c r="I82" s="1"/>
      <c r="J82" s="28"/>
      <c r="K82" s="1"/>
      <c r="L82" s="1"/>
      <c r="M82" s="1"/>
      <c r="N82" s="1"/>
      <c r="O82" s="1"/>
      <c r="P82" s="1"/>
      <c r="Q82" s="1"/>
      <c r="R82" s="1"/>
      <c r="S82" s="1"/>
      <c r="T82" s="29"/>
      <c r="U82" s="1"/>
      <c r="V82" s="29">
        <v>65</v>
      </c>
    </row>
    <row r="83" spans="1:22" x14ac:dyDescent="0.35">
      <c r="A83" s="20"/>
      <c r="B83" s="20"/>
      <c r="C83" s="20" t="s">
        <v>235</v>
      </c>
      <c r="D83" s="20"/>
      <c r="E83" s="20"/>
      <c r="F83" s="20"/>
      <c r="G83" s="20"/>
      <c r="H83" s="20"/>
      <c r="I83" s="20"/>
      <c r="J83" s="30"/>
      <c r="K83" s="20"/>
      <c r="L83" s="20"/>
      <c r="M83" s="20"/>
      <c r="N83" s="20"/>
      <c r="O83" s="20"/>
      <c r="P83" s="20"/>
      <c r="Q83" s="20"/>
      <c r="R83" s="20"/>
      <c r="S83" s="20"/>
      <c r="T83" s="5"/>
      <c r="U83" s="20"/>
      <c r="V83" s="5">
        <f>V82</f>
        <v>65</v>
      </c>
    </row>
    <row r="84" spans="1:22" x14ac:dyDescent="0.35">
      <c r="A84" s="1"/>
      <c r="B84" s="1"/>
      <c r="C84" s="1" t="s">
        <v>236</v>
      </c>
      <c r="D84" s="1"/>
      <c r="E84" s="1"/>
      <c r="F84" s="1"/>
      <c r="G84" s="1"/>
      <c r="H84" s="1"/>
      <c r="I84" s="1"/>
      <c r="J84" s="28"/>
      <c r="K84" s="1"/>
      <c r="L84" s="1"/>
      <c r="M84" s="1"/>
      <c r="N84" s="1"/>
      <c r="O84" s="1"/>
      <c r="P84" s="1"/>
      <c r="Q84" s="1"/>
      <c r="R84" s="1"/>
      <c r="S84" s="1"/>
      <c r="T84" s="29"/>
      <c r="U84" s="1"/>
      <c r="V84" s="29">
        <v>0</v>
      </c>
    </row>
    <row r="85" spans="1:22" x14ac:dyDescent="0.35">
      <c r="A85" s="20"/>
      <c r="B85" s="20"/>
      <c r="C85" s="20" t="s">
        <v>237</v>
      </c>
      <c r="D85" s="20"/>
      <c r="E85" s="20"/>
      <c r="F85" s="20"/>
      <c r="G85" s="20"/>
      <c r="H85" s="20"/>
      <c r="I85" s="20"/>
      <c r="J85" s="30"/>
      <c r="K85" s="20"/>
      <c r="L85" s="20"/>
      <c r="M85" s="20"/>
      <c r="N85" s="20"/>
      <c r="O85" s="20"/>
      <c r="P85" s="20"/>
      <c r="Q85" s="20"/>
      <c r="R85" s="20"/>
      <c r="S85" s="20"/>
      <c r="T85" s="5"/>
      <c r="U85" s="20"/>
      <c r="V85" s="5">
        <f>V84</f>
        <v>0</v>
      </c>
    </row>
    <row r="86" spans="1:22" x14ac:dyDescent="0.35">
      <c r="A86" s="1"/>
      <c r="B86" s="1"/>
      <c r="C86" s="1" t="s">
        <v>238</v>
      </c>
      <c r="D86" s="1"/>
      <c r="E86" s="1"/>
      <c r="F86" s="1"/>
      <c r="G86" s="1"/>
      <c r="H86" s="1"/>
      <c r="I86" s="1"/>
      <c r="J86" s="28"/>
      <c r="K86" s="1"/>
      <c r="L86" s="1"/>
      <c r="M86" s="1"/>
      <c r="N86" s="1"/>
      <c r="O86" s="1"/>
      <c r="P86" s="1"/>
      <c r="Q86" s="1"/>
      <c r="R86" s="1"/>
      <c r="S86" s="1"/>
      <c r="T86" s="29"/>
      <c r="U86" s="1"/>
      <c r="V86" s="29">
        <v>0</v>
      </c>
    </row>
    <row r="87" spans="1:22" ht="15" thickBot="1" x14ac:dyDescent="0.4">
      <c r="A87" s="20"/>
      <c r="B87" s="20"/>
      <c r="C87" s="20" t="s">
        <v>239</v>
      </c>
      <c r="D87" s="20"/>
      <c r="E87" s="20"/>
      <c r="F87" s="20"/>
      <c r="G87" s="20"/>
      <c r="H87" s="20"/>
      <c r="I87" s="20"/>
      <c r="J87" s="30"/>
      <c r="K87" s="20"/>
      <c r="L87" s="20"/>
      <c r="M87" s="20"/>
      <c r="N87" s="20"/>
      <c r="O87" s="20"/>
      <c r="P87" s="20"/>
      <c r="Q87" s="20"/>
      <c r="R87" s="20"/>
      <c r="S87" s="20"/>
      <c r="T87" s="6"/>
      <c r="U87" s="20"/>
      <c r="V87" s="6">
        <f>V86</f>
        <v>0</v>
      </c>
    </row>
    <row r="88" spans="1:22" x14ac:dyDescent="0.35">
      <c r="A88" s="20"/>
      <c r="B88" s="20" t="s">
        <v>15</v>
      </c>
      <c r="C88" s="20"/>
      <c r="D88" s="20"/>
      <c r="E88" s="20"/>
      <c r="F88" s="20"/>
      <c r="G88" s="20"/>
      <c r="H88" s="20"/>
      <c r="I88" s="20"/>
      <c r="J88" s="30"/>
      <c r="K88" s="20"/>
      <c r="L88" s="20"/>
      <c r="M88" s="20"/>
      <c r="N88" s="20"/>
      <c r="O88" s="20"/>
      <c r="P88" s="20"/>
      <c r="Q88" s="20"/>
      <c r="R88" s="20"/>
      <c r="S88" s="20"/>
      <c r="T88" s="5">
        <f>ROUND(T63+T69+T73+T75+T77+T79+T81+T83+T85+T87,5)</f>
        <v>973477.02</v>
      </c>
      <c r="U88" s="20"/>
      <c r="V88" s="5">
        <f>ROUND(V63+V69+V73+V75+V77+V79+V81+V83+V85+V87,5)</f>
        <v>2004467.16</v>
      </c>
    </row>
    <row r="89" spans="1:22" x14ac:dyDescent="0.35">
      <c r="A89" s="1"/>
      <c r="B89" s="1" t="s">
        <v>16</v>
      </c>
      <c r="C89" s="1"/>
      <c r="D89" s="1"/>
      <c r="E89" s="1"/>
      <c r="F89" s="1"/>
      <c r="G89" s="1"/>
      <c r="H89" s="1"/>
      <c r="I89" s="1"/>
      <c r="J89" s="28"/>
      <c r="K89" s="1"/>
      <c r="L89" s="1"/>
      <c r="M89" s="1"/>
      <c r="N89" s="1"/>
      <c r="O89" s="1"/>
      <c r="P89" s="1"/>
      <c r="Q89" s="1"/>
      <c r="R89" s="1"/>
      <c r="S89" s="1"/>
      <c r="T89" s="29"/>
      <c r="U89" s="1"/>
      <c r="V89" s="29">
        <v>3.95</v>
      </c>
    </row>
    <row r="90" spans="1:22" x14ac:dyDescent="0.35">
      <c r="A90" s="20"/>
      <c r="B90" s="20" t="s">
        <v>240</v>
      </c>
      <c r="C90" s="20"/>
      <c r="D90" s="20"/>
      <c r="E90" s="20"/>
      <c r="F90" s="20"/>
      <c r="G90" s="20"/>
      <c r="H90" s="20"/>
      <c r="I90" s="20"/>
      <c r="J90" s="30"/>
      <c r="K90" s="20"/>
      <c r="L90" s="20"/>
      <c r="M90" s="20"/>
      <c r="N90" s="20"/>
      <c r="O90" s="20"/>
      <c r="P90" s="20"/>
      <c r="Q90" s="20"/>
      <c r="R90" s="20"/>
      <c r="S90" s="20"/>
      <c r="T90" s="5"/>
      <c r="U90" s="20"/>
      <c r="V90" s="5">
        <f>V89</f>
        <v>3.95</v>
      </c>
    </row>
    <row r="91" spans="1:22" x14ac:dyDescent="0.35">
      <c r="A91" s="1"/>
      <c r="B91" s="1" t="s">
        <v>17</v>
      </c>
      <c r="C91" s="1"/>
      <c r="D91" s="1"/>
      <c r="E91" s="1"/>
      <c r="F91" s="1"/>
      <c r="G91" s="1"/>
      <c r="H91" s="1"/>
      <c r="I91" s="1"/>
      <c r="J91" s="28"/>
      <c r="K91" s="1"/>
      <c r="L91" s="1"/>
      <c r="M91" s="1"/>
      <c r="N91" s="1"/>
      <c r="O91" s="1"/>
      <c r="P91" s="1"/>
      <c r="Q91" s="1"/>
      <c r="R91" s="1"/>
      <c r="S91" s="1"/>
      <c r="T91" s="29"/>
      <c r="U91" s="1"/>
      <c r="V91" s="29">
        <v>555489.87</v>
      </c>
    </row>
    <row r="92" spans="1:22" x14ac:dyDescent="0.35">
      <c r="A92" s="1"/>
      <c r="B92" s="1"/>
      <c r="C92" s="1" t="s">
        <v>18</v>
      </c>
      <c r="D92" s="1"/>
      <c r="E92" s="1"/>
      <c r="F92" s="1"/>
      <c r="G92" s="1"/>
      <c r="H92" s="1"/>
      <c r="I92" s="1"/>
      <c r="J92" s="28"/>
      <c r="K92" s="1"/>
      <c r="L92" s="1"/>
      <c r="M92" s="1"/>
      <c r="N92" s="1"/>
      <c r="O92" s="1"/>
      <c r="P92" s="1"/>
      <c r="Q92" s="1"/>
      <c r="R92" s="1"/>
      <c r="S92" s="1"/>
      <c r="T92" s="29"/>
      <c r="U92" s="1"/>
      <c r="V92" s="29">
        <v>555489.87</v>
      </c>
    </row>
    <row r="93" spans="1:22" x14ac:dyDescent="0.35">
      <c r="A93" s="20"/>
      <c r="B93" s="20"/>
      <c r="C93" s="20" t="s">
        <v>241</v>
      </c>
      <c r="D93" s="20"/>
      <c r="E93" s="20"/>
      <c r="F93" s="20"/>
      <c r="G93" s="20"/>
      <c r="H93" s="20"/>
      <c r="I93" s="20"/>
      <c r="J93" s="30"/>
      <c r="K93" s="20"/>
      <c r="L93" s="20"/>
      <c r="M93" s="20"/>
      <c r="N93" s="20"/>
      <c r="O93" s="20"/>
      <c r="P93" s="20"/>
      <c r="Q93" s="20"/>
      <c r="R93" s="20"/>
      <c r="S93" s="20"/>
      <c r="T93" s="5"/>
      <c r="U93" s="20"/>
      <c r="V93" s="5">
        <f>V92</f>
        <v>555489.87</v>
      </c>
    </row>
    <row r="94" spans="1:22" x14ac:dyDescent="0.35">
      <c r="A94" s="1"/>
      <c r="B94" s="1"/>
      <c r="C94" s="1" t="s">
        <v>242</v>
      </c>
      <c r="D94" s="1"/>
      <c r="E94" s="1"/>
      <c r="F94" s="1"/>
      <c r="G94" s="1"/>
      <c r="H94" s="1"/>
      <c r="I94" s="1"/>
      <c r="J94" s="28"/>
      <c r="K94" s="1"/>
      <c r="L94" s="1"/>
      <c r="M94" s="1"/>
      <c r="N94" s="1"/>
      <c r="O94" s="1"/>
      <c r="P94" s="1"/>
      <c r="Q94" s="1"/>
      <c r="R94" s="1"/>
      <c r="S94" s="1"/>
      <c r="T94" s="29"/>
      <c r="U94" s="1"/>
      <c r="V94" s="29">
        <v>0</v>
      </c>
    </row>
    <row r="95" spans="1:22" ht="15" thickBot="1" x14ac:dyDescent="0.4">
      <c r="A95" s="20"/>
      <c r="B95" s="20"/>
      <c r="C95" s="20" t="s">
        <v>243</v>
      </c>
      <c r="D95" s="20"/>
      <c r="E95" s="20"/>
      <c r="F95" s="20"/>
      <c r="G95" s="20"/>
      <c r="H95" s="20"/>
      <c r="I95" s="20"/>
      <c r="J95" s="30"/>
      <c r="K95" s="20"/>
      <c r="L95" s="20"/>
      <c r="M95" s="20"/>
      <c r="N95" s="20"/>
      <c r="O95" s="20"/>
      <c r="P95" s="20"/>
      <c r="Q95" s="20"/>
      <c r="R95" s="20"/>
      <c r="S95" s="20"/>
      <c r="T95" s="6"/>
      <c r="U95" s="20"/>
      <c r="V95" s="6">
        <f>V94</f>
        <v>0</v>
      </c>
    </row>
    <row r="96" spans="1:22" x14ac:dyDescent="0.35">
      <c r="A96" s="20"/>
      <c r="B96" s="20" t="s">
        <v>19</v>
      </c>
      <c r="C96" s="20"/>
      <c r="D96" s="20"/>
      <c r="E96" s="20"/>
      <c r="F96" s="20"/>
      <c r="G96" s="20"/>
      <c r="H96" s="20"/>
      <c r="I96" s="20"/>
      <c r="J96" s="30"/>
      <c r="K96" s="20"/>
      <c r="L96" s="20"/>
      <c r="M96" s="20"/>
      <c r="N96" s="20"/>
      <c r="O96" s="20"/>
      <c r="P96" s="20"/>
      <c r="Q96" s="20"/>
      <c r="R96" s="20"/>
      <c r="S96" s="20"/>
      <c r="T96" s="5"/>
      <c r="U96" s="20"/>
      <c r="V96" s="5">
        <f>ROUND(V93+V95,5)</f>
        <v>555489.87</v>
      </c>
    </row>
    <row r="97" spans="1:22" x14ac:dyDescent="0.35">
      <c r="A97" s="1"/>
      <c r="B97" s="1" t="s">
        <v>20</v>
      </c>
      <c r="C97" s="1"/>
      <c r="D97" s="1"/>
      <c r="E97" s="1"/>
      <c r="F97" s="1"/>
      <c r="G97" s="1"/>
      <c r="H97" s="1"/>
      <c r="I97" s="1"/>
      <c r="J97" s="28"/>
      <c r="K97" s="1"/>
      <c r="L97" s="1"/>
      <c r="M97" s="1"/>
      <c r="N97" s="1"/>
      <c r="O97" s="1"/>
      <c r="P97" s="1"/>
      <c r="Q97" s="1"/>
      <c r="R97" s="1"/>
      <c r="S97" s="1"/>
      <c r="T97" s="29"/>
      <c r="U97" s="1"/>
      <c r="V97" s="29">
        <v>1607.3</v>
      </c>
    </row>
    <row r="98" spans="1:22" x14ac:dyDescent="0.35">
      <c r="A98" s="20"/>
      <c r="B98" s="20" t="s">
        <v>244</v>
      </c>
      <c r="C98" s="20"/>
      <c r="D98" s="20"/>
      <c r="E98" s="20"/>
      <c r="F98" s="20"/>
      <c r="G98" s="20"/>
      <c r="H98" s="20"/>
      <c r="I98" s="20"/>
      <c r="J98" s="30"/>
      <c r="K98" s="20"/>
      <c r="L98" s="20"/>
      <c r="M98" s="20"/>
      <c r="N98" s="20"/>
      <c r="O98" s="20"/>
      <c r="P98" s="20"/>
      <c r="Q98" s="20"/>
      <c r="R98" s="20"/>
      <c r="S98" s="20"/>
      <c r="T98" s="5"/>
      <c r="U98" s="20"/>
      <c r="V98" s="5">
        <f>V97</f>
        <v>1607.3</v>
      </c>
    </row>
    <row r="99" spans="1:22" x14ac:dyDescent="0.35">
      <c r="A99" s="1"/>
      <c r="B99" s="1" t="s">
        <v>22</v>
      </c>
      <c r="C99" s="1"/>
      <c r="D99" s="1"/>
      <c r="E99" s="1"/>
      <c r="F99" s="1"/>
      <c r="G99" s="1"/>
      <c r="H99" s="1"/>
      <c r="I99" s="1"/>
      <c r="J99" s="28"/>
      <c r="K99" s="1"/>
      <c r="L99" s="1"/>
      <c r="M99" s="1"/>
      <c r="N99" s="1"/>
      <c r="O99" s="1"/>
      <c r="P99" s="1"/>
      <c r="Q99" s="1"/>
      <c r="R99" s="1"/>
      <c r="S99" s="1"/>
      <c r="T99" s="29"/>
      <c r="U99" s="1"/>
      <c r="V99" s="29">
        <v>61985</v>
      </c>
    </row>
    <row r="100" spans="1:22" x14ac:dyDescent="0.35">
      <c r="A100" s="20"/>
      <c r="B100" s="20"/>
      <c r="C100" s="20"/>
      <c r="D100" s="20"/>
      <c r="E100" s="20"/>
      <c r="F100" s="20"/>
      <c r="G100" s="20"/>
      <c r="H100" s="20" t="s">
        <v>418</v>
      </c>
      <c r="I100" s="20"/>
      <c r="J100" s="30">
        <v>45538</v>
      </c>
      <c r="K100" s="20"/>
      <c r="L100" s="20" t="s">
        <v>450</v>
      </c>
      <c r="M100" s="20"/>
      <c r="N100" s="20" t="s">
        <v>508</v>
      </c>
      <c r="O100" s="20"/>
      <c r="P100" s="20"/>
      <c r="Q100" s="20"/>
      <c r="R100" s="20" t="s">
        <v>540</v>
      </c>
      <c r="S100" s="20"/>
      <c r="T100" s="5">
        <v>210</v>
      </c>
      <c r="U100" s="20"/>
      <c r="V100" s="5">
        <f t="shared" ref="V100:V107" si="2">ROUND(V99+T100,5)</f>
        <v>62195</v>
      </c>
    </row>
    <row r="101" spans="1:22" x14ac:dyDescent="0.35">
      <c r="A101" s="20"/>
      <c r="B101" s="20"/>
      <c r="C101" s="20"/>
      <c r="D101" s="20"/>
      <c r="E101" s="20"/>
      <c r="F101" s="20"/>
      <c r="G101" s="20"/>
      <c r="H101" s="20" t="s">
        <v>419</v>
      </c>
      <c r="I101" s="20"/>
      <c r="J101" s="30">
        <v>45542</v>
      </c>
      <c r="K101" s="20"/>
      <c r="L101" s="20" t="s">
        <v>451</v>
      </c>
      <c r="M101" s="20"/>
      <c r="N101" s="20" t="s">
        <v>509</v>
      </c>
      <c r="O101" s="20"/>
      <c r="P101" s="20"/>
      <c r="Q101" s="20"/>
      <c r="R101" s="20" t="s">
        <v>281</v>
      </c>
      <c r="S101" s="20"/>
      <c r="T101" s="5">
        <v>-10000</v>
      </c>
      <c r="U101" s="20"/>
      <c r="V101" s="5">
        <f t="shared" si="2"/>
        <v>52195</v>
      </c>
    </row>
    <row r="102" spans="1:22" x14ac:dyDescent="0.35">
      <c r="A102" s="20"/>
      <c r="B102" s="20"/>
      <c r="C102" s="20"/>
      <c r="D102" s="20"/>
      <c r="E102" s="20"/>
      <c r="F102" s="20"/>
      <c r="G102" s="20"/>
      <c r="H102" s="20" t="s">
        <v>419</v>
      </c>
      <c r="I102" s="20"/>
      <c r="J102" s="30">
        <v>45544</v>
      </c>
      <c r="K102" s="20"/>
      <c r="L102" s="20"/>
      <c r="M102" s="20"/>
      <c r="N102" s="20" t="s">
        <v>510</v>
      </c>
      <c r="O102" s="20"/>
      <c r="P102" s="20"/>
      <c r="Q102" s="20"/>
      <c r="R102" s="20" t="s">
        <v>281</v>
      </c>
      <c r="S102" s="20"/>
      <c r="T102" s="5">
        <v>-40000</v>
      </c>
      <c r="U102" s="20"/>
      <c r="V102" s="5">
        <f t="shared" si="2"/>
        <v>12195</v>
      </c>
    </row>
    <row r="103" spans="1:22" x14ac:dyDescent="0.35">
      <c r="A103" s="20"/>
      <c r="B103" s="20"/>
      <c r="C103" s="20"/>
      <c r="D103" s="20"/>
      <c r="E103" s="20"/>
      <c r="F103" s="20"/>
      <c r="G103" s="20"/>
      <c r="H103" s="20" t="s">
        <v>418</v>
      </c>
      <c r="I103" s="20"/>
      <c r="J103" s="30">
        <v>45547</v>
      </c>
      <c r="K103" s="20"/>
      <c r="L103" s="20" t="s">
        <v>452</v>
      </c>
      <c r="M103" s="20"/>
      <c r="N103" s="20" t="s">
        <v>511</v>
      </c>
      <c r="O103" s="20"/>
      <c r="P103" s="20"/>
      <c r="Q103" s="20"/>
      <c r="R103" s="20" t="s">
        <v>104</v>
      </c>
      <c r="S103" s="20"/>
      <c r="T103" s="5">
        <v>14760</v>
      </c>
      <c r="U103" s="20"/>
      <c r="V103" s="5">
        <f t="shared" si="2"/>
        <v>26955</v>
      </c>
    </row>
    <row r="104" spans="1:22" x14ac:dyDescent="0.35">
      <c r="A104" s="20"/>
      <c r="B104" s="20"/>
      <c r="C104" s="20"/>
      <c r="D104" s="20"/>
      <c r="E104" s="20"/>
      <c r="F104" s="20"/>
      <c r="G104" s="20"/>
      <c r="H104" s="20" t="s">
        <v>418</v>
      </c>
      <c r="I104" s="20"/>
      <c r="J104" s="30">
        <v>45554</v>
      </c>
      <c r="K104" s="20"/>
      <c r="L104" s="20" t="s">
        <v>453</v>
      </c>
      <c r="M104" s="20"/>
      <c r="N104" s="20" t="s">
        <v>512</v>
      </c>
      <c r="O104" s="20"/>
      <c r="P104" s="20"/>
      <c r="Q104" s="20"/>
      <c r="R104" s="20" t="s">
        <v>89</v>
      </c>
      <c r="S104" s="20"/>
      <c r="T104" s="5">
        <v>20000</v>
      </c>
      <c r="U104" s="20"/>
      <c r="V104" s="5">
        <f t="shared" si="2"/>
        <v>46955</v>
      </c>
    </row>
    <row r="105" spans="1:22" x14ac:dyDescent="0.35">
      <c r="A105" s="20"/>
      <c r="B105" s="20"/>
      <c r="C105" s="20"/>
      <c r="D105" s="20"/>
      <c r="E105" s="20"/>
      <c r="F105" s="20"/>
      <c r="G105" s="20"/>
      <c r="H105" s="20" t="s">
        <v>418</v>
      </c>
      <c r="I105" s="20"/>
      <c r="J105" s="30">
        <v>45554</v>
      </c>
      <c r="K105" s="20"/>
      <c r="L105" s="20" t="s">
        <v>454</v>
      </c>
      <c r="M105" s="20"/>
      <c r="N105" s="20" t="s">
        <v>513</v>
      </c>
      <c r="O105" s="20"/>
      <c r="P105" s="20"/>
      <c r="Q105" s="20"/>
      <c r="R105" s="20" t="s">
        <v>540</v>
      </c>
      <c r="S105" s="20"/>
      <c r="T105" s="5">
        <v>1000000</v>
      </c>
      <c r="U105" s="20"/>
      <c r="V105" s="5">
        <f t="shared" si="2"/>
        <v>1046955</v>
      </c>
    </row>
    <row r="106" spans="1:22" x14ac:dyDescent="0.35">
      <c r="A106" s="20"/>
      <c r="B106" s="20"/>
      <c r="C106" s="20"/>
      <c r="D106" s="20"/>
      <c r="E106" s="20"/>
      <c r="F106" s="20"/>
      <c r="G106" s="20"/>
      <c r="H106" s="20" t="s">
        <v>419</v>
      </c>
      <c r="I106" s="20"/>
      <c r="J106" s="30">
        <v>45554</v>
      </c>
      <c r="K106" s="20"/>
      <c r="L106" s="20" t="s">
        <v>455</v>
      </c>
      <c r="M106" s="20"/>
      <c r="N106" s="20" t="s">
        <v>511</v>
      </c>
      <c r="O106" s="20"/>
      <c r="P106" s="20"/>
      <c r="Q106" s="20"/>
      <c r="R106" s="20" t="s">
        <v>281</v>
      </c>
      <c r="S106" s="20"/>
      <c r="T106" s="5">
        <v>-14760</v>
      </c>
      <c r="U106" s="20"/>
      <c r="V106" s="5">
        <f t="shared" si="2"/>
        <v>1032195</v>
      </c>
    </row>
    <row r="107" spans="1:22" ht="15" thickBot="1" x14ac:dyDescent="0.4">
      <c r="A107" s="20"/>
      <c r="B107" s="20"/>
      <c r="C107" s="20"/>
      <c r="D107" s="20"/>
      <c r="E107" s="20"/>
      <c r="F107" s="20"/>
      <c r="G107" s="20"/>
      <c r="H107" s="20" t="s">
        <v>419</v>
      </c>
      <c r="I107" s="20"/>
      <c r="J107" s="30">
        <v>45562</v>
      </c>
      <c r="K107" s="20"/>
      <c r="L107" s="20"/>
      <c r="M107" s="20"/>
      <c r="N107" s="20" t="s">
        <v>513</v>
      </c>
      <c r="O107" s="20"/>
      <c r="P107" s="20"/>
      <c r="Q107" s="20"/>
      <c r="R107" s="20" t="s">
        <v>281</v>
      </c>
      <c r="S107" s="20"/>
      <c r="T107" s="6">
        <v>-1000000</v>
      </c>
      <c r="U107" s="20"/>
      <c r="V107" s="6">
        <f t="shared" si="2"/>
        <v>32195</v>
      </c>
    </row>
    <row r="108" spans="1:22" x14ac:dyDescent="0.35">
      <c r="A108" s="20"/>
      <c r="B108" s="20" t="s">
        <v>23</v>
      </c>
      <c r="C108" s="20"/>
      <c r="D108" s="20"/>
      <c r="E108" s="20"/>
      <c r="F108" s="20"/>
      <c r="G108" s="20"/>
      <c r="H108" s="20"/>
      <c r="I108" s="20"/>
      <c r="J108" s="30"/>
      <c r="K108" s="20"/>
      <c r="L108" s="20"/>
      <c r="M108" s="20"/>
      <c r="N108" s="20"/>
      <c r="O108" s="20"/>
      <c r="P108" s="20"/>
      <c r="Q108" s="20"/>
      <c r="R108" s="20"/>
      <c r="S108" s="20"/>
      <c r="T108" s="5">
        <f>ROUND(SUM(T99:T107),5)</f>
        <v>-29790</v>
      </c>
      <c r="U108" s="20"/>
      <c r="V108" s="5">
        <f>V107</f>
        <v>32195</v>
      </c>
    </row>
    <row r="109" spans="1:22" x14ac:dyDescent="0.35">
      <c r="A109" s="1"/>
      <c r="B109" s="1" t="s">
        <v>245</v>
      </c>
      <c r="C109" s="1"/>
      <c r="D109" s="1"/>
      <c r="E109" s="1"/>
      <c r="F109" s="1"/>
      <c r="G109" s="1"/>
      <c r="H109" s="1"/>
      <c r="I109" s="1"/>
      <c r="J109" s="28"/>
      <c r="K109" s="1"/>
      <c r="L109" s="1"/>
      <c r="M109" s="1"/>
      <c r="N109" s="1"/>
      <c r="O109" s="1"/>
      <c r="P109" s="1"/>
      <c r="Q109" s="1"/>
      <c r="R109" s="1"/>
      <c r="S109" s="1"/>
      <c r="T109" s="29"/>
      <c r="U109" s="1"/>
      <c r="V109" s="29">
        <v>0</v>
      </c>
    </row>
    <row r="110" spans="1:22" x14ac:dyDescent="0.35">
      <c r="A110" s="20"/>
      <c r="B110" s="20" t="s">
        <v>246</v>
      </c>
      <c r="C110" s="20"/>
      <c r="D110" s="20"/>
      <c r="E110" s="20"/>
      <c r="F110" s="20"/>
      <c r="G110" s="20"/>
      <c r="H110" s="20"/>
      <c r="I110" s="20"/>
      <c r="J110" s="30"/>
      <c r="K110" s="20"/>
      <c r="L110" s="20"/>
      <c r="M110" s="20"/>
      <c r="N110" s="20"/>
      <c r="O110" s="20"/>
      <c r="P110" s="20"/>
      <c r="Q110" s="20"/>
      <c r="R110" s="20"/>
      <c r="S110" s="20"/>
      <c r="T110" s="5"/>
      <c r="U110" s="20"/>
      <c r="V110" s="5">
        <f>V109</f>
        <v>0</v>
      </c>
    </row>
    <row r="111" spans="1:22" x14ac:dyDescent="0.35">
      <c r="A111" s="1"/>
      <c r="B111" s="1" t="s">
        <v>247</v>
      </c>
      <c r="C111" s="1"/>
      <c r="D111" s="1"/>
      <c r="E111" s="1"/>
      <c r="F111" s="1"/>
      <c r="G111" s="1"/>
      <c r="H111" s="1"/>
      <c r="I111" s="1"/>
      <c r="J111" s="28"/>
      <c r="K111" s="1"/>
      <c r="L111" s="1"/>
      <c r="M111" s="1"/>
      <c r="N111" s="1"/>
      <c r="O111" s="1"/>
      <c r="P111" s="1"/>
      <c r="Q111" s="1"/>
      <c r="R111" s="1"/>
      <c r="S111" s="1"/>
      <c r="T111" s="29"/>
      <c r="U111" s="1"/>
      <c r="V111" s="29">
        <v>0</v>
      </c>
    </row>
    <row r="112" spans="1:22" x14ac:dyDescent="0.35">
      <c r="A112" s="20"/>
      <c r="B112" s="20" t="s">
        <v>248</v>
      </c>
      <c r="C112" s="20"/>
      <c r="D112" s="20"/>
      <c r="E112" s="20"/>
      <c r="F112" s="20"/>
      <c r="G112" s="20"/>
      <c r="H112" s="20"/>
      <c r="I112" s="20"/>
      <c r="J112" s="30"/>
      <c r="K112" s="20"/>
      <c r="L112" s="20"/>
      <c r="M112" s="20"/>
      <c r="N112" s="20"/>
      <c r="O112" s="20"/>
      <c r="P112" s="20"/>
      <c r="Q112" s="20"/>
      <c r="R112" s="20"/>
      <c r="S112" s="20"/>
      <c r="T112" s="5"/>
      <c r="U112" s="20"/>
      <c r="V112" s="5">
        <f>V111</f>
        <v>0</v>
      </c>
    </row>
    <row r="113" spans="1:22" x14ac:dyDescent="0.35">
      <c r="A113" s="1"/>
      <c r="B113" s="1" t="s">
        <v>249</v>
      </c>
      <c r="C113" s="1"/>
      <c r="D113" s="1"/>
      <c r="E113" s="1"/>
      <c r="F113" s="1"/>
      <c r="G113" s="1"/>
      <c r="H113" s="1"/>
      <c r="I113" s="1"/>
      <c r="J113" s="28"/>
      <c r="K113" s="1"/>
      <c r="L113" s="1"/>
      <c r="M113" s="1"/>
      <c r="N113" s="1"/>
      <c r="O113" s="1"/>
      <c r="P113" s="1"/>
      <c r="Q113" s="1"/>
      <c r="R113" s="1"/>
      <c r="S113" s="1"/>
      <c r="T113" s="29"/>
      <c r="U113" s="1"/>
      <c r="V113" s="29">
        <v>0</v>
      </c>
    </row>
    <row r="114" spans="1:22" x14ac:dyDescent="0.35">
      <c r="A114" s="1"/>
      <c r="B114" s="1"/>
      <c r="C114" s="1" t="s">
        <v>250</v>
      </c>
      <c r="D114" s="1"/>
      <c r="E114" s="1"/>
      <c r="F114" s="1"/>
      <c r="G114" s="1"/>
      <c r="H114" s="1"/>
      <c r="I114" s="1"/>
      <c r="J114" s="28"/>
      <c r="K114" s="1"/>
      <c r="L114" s="1"/>
      <c r="M114" s="1"/>
      <c r="N114" s="1"/>
      <c r="O114" s="1"/>
      <c r="P114" s="1"/>
      <c r="Q114" s="1"/>
      <c r="R114" s="1"/>
      <c r="S114" s="1"/>
      <c r="T114" s="29"/>
      <c r="U114" s="1"/>
      <c r="V114" s="29">
        <v>0</v>
      </c>
    </row>
    <row r="115" spans="1:22" x14ac:dyDescent="0.35">
      <c r="A115" s="20"/>
      <c r="B115" s="20"/>
      <c r="C115" s="20" t="s">
        <v>251</v>
      </c>
      <c r="D115" s="20"/>
      <c r="E115" s="20"/>
      <c r="F115" s="20"/>
      <c r="G115" s="20"/>
      <c r="H115" s="20"/>
      <c r="I115" s="20"/>
      <c r="J115" s="30"/>
      <c r="K115" s="20"/>
      <c r="L115" s="20"/>
      <c r="M115" s="20"/>
      <c r="N115" s="20"/>
      <c r="O115" s="20"/>
      <c r="P115" s="20"/>
      <c r="Q115" s="20"/>
      <c r="R115" s="20"/>
      <c r="S115" s="20"/>
      <c r="T115" s="5"/>
      <c r="U115" s="20"/>
      <c r="V115" s="5">
        <f>V114</f>
        <v>0</v>
      </c>
    </row>
    <row r="116" spans="1:22" x14ac:dyDescent="0.35">
      <c r="A116" s="1"/>
      <c r="B116" s="1"/>
      <c r="C116" s="1" t="s">
        <v>252</v>
      </c>
      <c r="D116" s="1"/>
      <c r="E116" s="1"/>
      <c r="F116" s="1"/>
      <c r="G116" s="1"/>
      <c r="H116" s="1"/>
      <c r="I116" s="1"/>
      <c r="J116" s="28"/>
      <c r="K116" s="1"/>
      <c r="L116" s="1"/>
      <c r="M116" s="1"/>
      <c r="N116" s="1"/>
      <c r="O116" s="1"/>
      <c r="P116" s="1"/>
      <c r="Q116" s="1"/>
      <c r="R116" s="1"/>
      <c r="S116" s="1"/>
      <c r="T116" s="29"/>
      <c r="U116" s="1"/>
      <c r="V116" s="29">
        <v>0</v>
      </c>
    </row>
    <row r="117" spans="1:22" x14ac:dyDescent="0.35">
      <c r="A117" s="1"/>
      <c r="B117" s="1"/>
      <c r="C117" s="1"/>
      <c r="D117" s="1" t="s">
        <v>247</v>
      </c>
      <c r="E117" s="1"/>
      <c r="F117" s="1"/>
      <c r="G117" s="1"/>
      <c r="H117" s="1"/>
      <c r="I117" s="1"/>
      <c r="J117" s="28"/>
      <c r="K117" s="1"/>
      <c r="L117" s="1"/>
      <c r="M117" s="1"/>
      <c r="N117" s="1"/>
      <c r="O117" s="1"/>
      <c r="P117" s="1"/>
      <c r="Q117" s="1"/>
      <c r="R117" s="1"/>
      <c r="S117" s="1"/>
      <c r="T117" s="29"/>
      <c r="U117" s="1"/>
      <c r="V117" s="29">
        <v>0</v>
      </c>
    </row>
    <row r="118" spans="1:22" x14ac:dyDescent="0.35">
      <c r="A118" s="20"/>
      <c r="B118" s="20"/>
      <c r="C118" s="20"/>
      <c r="D118" s="20" t="s">
        <v>248</v>
      </c>
      <c r="E118" s="20"/>
      <c r="F118" s="20"/>
      <c r="G118" s="20"/>
      <c r="H118" s="20"/>
      <c r="I118" s="20"/>
      <c r="J118" s="30"/>
      <c r="K118" s="20"/>
      <c r="L118" s="20"/>
      <c r="M118" s="20"/>
      <c r="N118" s="20"/>
      <c r="O118" s="20"/>
      <c r="P118" s="20"/>
      <c r="Q118" s="20"/>
      <c r="R118" s="20"/>
      <c r="S118" s="20"/>
      <c r="T118" s="5"/>
      <c r="U118" s="20"/>
      <c r="V118" s="5">
        <f>V117</f>
        <v>0</v>
      </c>
    </row>
    <row r="119" spans="1:22" x14ac:dyDescent="0.35">
      <c r="A119" s="1"/>
      <c r="B119" s="1"/>
      <c r="C119" s="1"/>
      <c r="D119" s="1" t="s">
        <v>253</v>
      </c>
      <c r="E119" s="1"/>
      <c r="F119" s="1"/>
      <c r="G119" s="1"/>
      <c r="H119" s="1"/>
      <c r="I119" s="1"/>
      <c r="J119" s="28"/>
      <c r="K119" s="1"/>
      <c r="L119" s="1"/>
      <c r="M119" s="1"/>
      <c r="N119" s="1"/>
      <c r="O119" s="1"/>
      <c r="P119" s="1"/>
      <c r="Q119" s="1"/>
      <c r="R119" s="1"/>
      <c r="S119" s="1"/>
      <c r="T119" s="29"/>
      <c r="U119" s="1"/>
      <c r="V119" s="29">
        <v>0</v>
      </c>
    </row>
    <row r="120" spans="1:22" ht="15" thickBot="1" x14ac:dyDescent="0.4">
      <c r="A120" s="20"/>
      <c r="B120" s="20"/>
      <c r="C120" s="20"/>
      <c r="D120" s="20" t="s">
        <v>254</v>
      </c>
      <c r="E120" s="20"/>
      <c r="F120" s="20"/>
      <c r="G120" s="20"/>
      <c r="H120" s="20"/>
      <c r="I120" s="20"/>
      <c r="J120" s="30"/>
      <c r="K120" s="20"/>
      <c r="L120" s="20"/>
      <c r="M120" s="20"/>
      <c r="N120" s="20"/>
      <c r="O120" s="20"/>
      <c r="P120" s="20"/>
      <c r="Q120" s="20"/>
      <c r="R120" s="20"/>
      <c r="S120" s="20"/>
      <c r="T120" s="6"/>
      <c r="U120" s="20"/>
      <c r="V120" s="6">
        <f>V119</f>
        <v>0</v>
      </c>
    </row>
    <row r="121" spans="1:22" x14ac:dyDescent="0.35">
      <c r="A121" s="20"/>
      <c r="B121" s="20"/>
      <c r="C121" s="20" t="s">
        <v>255</v>
      </c>
      <c r="D121" s="20"/>
      <c r="E121" s="20"/>
      <c r="F121" s="20"/>
      <c r="G121" s="20"/>
      <c r="H121" s="20"/>
      <c r="I121" s="20"/>
      <c r="J121" s="30"/>
      <c r="K121" s="20"/>
      <c r="L121" s="20"/>
      <c r="M121" s="20"/>
      <c r="N121" s="20"/>
      <c r="O121" s="20"/>
      <c r="P121" s="20"/>
      <c r="Q121" s="20"/>
      <c r="R121" s="20"/>
      <c r="S121" s="20"/>
      <c r="T121" s="5"/>
      <c r="U121" s="20"/>
      <c r="V121" s="5">
        <f>ROUND(V118+V120,5)</f>
        <v>0</v>
      </c>
    </row>
    <row r="122" spans="1:22" x14ac:dyDescent="0.35">
      <c r="A122" s="1"/>
      <c r="B122" s="1"/>
      <c r="C122" s="1" t="s">
        <v>256</v>
      </c>
      <c r="D122" s="1"/>
      <c r="E122" s="1"/>
      <c r="F122" s="1"/>
      <c r="G122" s="1"/>
      <c r="H122" s="1"/>
      <c r="I122" s="1"/>
      <c r="J122" s="28"/>
      <c r="K122" s="1"/>
      <c r="L122" s="1"/>
      <c r="M122" s="1"/>
      <c r="N122" s="1"/>
      <c r="O122" s="1"/>
      <c r="P122" s="1"/>
      <c r="Q122" s="1"/>
      <c r="R122" s="1"/>
      <c r="S122" s="1"/>
      <c r="T122" s="29"/>
      <c r="U122" s="1"/>
      <c r="V122" s="29">
        <v>0</v>
      </c>
    </row>
    <row r="123" spans="1:22" ht="15" thickBot="1" x14ac:dyDescent="0.4">
      <c r="A123" s="20"/>
      <c r="B123" s="20"/>
      <c r="C123" s="20" t="s">
        <v>257</v>
      </c>
      <c r="D123" s="20"/>
      <c r="E123" s="20"/>
      <c r="F123" s="20"/>
      <c r="G123" s="20"/>
      <c r="H123" s="20"/>
      <c r="I123" s="20"/>
      <c r="J123" s="30"/>
      <c r="K123" s="20"/>
      <c r="L123" s="20"/>
      <c r="M123" s="20"/>
      <c r="N123" s="20"/>
      <c r="O123" s="20"/>
      <c r="P123" s="20"/>
      <c r="Q123" s="20"/>
      <c r="R123" s="20"/>
      <c r="S123" s="20"/>
      <c r="T123" s="6"/>
      <c r="U123" s="20"/>
      <c r="V123" s="6">
        <f>V122</f>
        <v>0</v>
      </c>
    </row>
    <row r="124" spans="1:22" x14ac:dyDescent="0.35">
      <c r="A124" s="20"/>
      <c r="B124" s="20" t="s">
        <v>258</v>
      </c>
      <c r="C124" s="20"/>
      <c r="D124" s="20"/>
      <c r="E124" s="20"/>
      <c r="F124" s="20"/>
      <c r="G124" s="20"/>
      <c r="H124" s="20"/>
      <c r="I124" s="20"/>
      <c r="J124" s="30"/>
      <c r="K124" s="20"/>
      <c r="L124" s="20"/>
      <c r="M124" s="20"/>
      <c r="N124" s="20"/>
      <c r="O124" s="20"/>
      <c r="P124" s="20"/>
      <c r="Q124" s="20"/>
      <c r="R124" s="20"/>
      <c r="S124" s="20"/>
      <c r="T124" s="5"/>
      <c r="U124" s="20"/>
      <c r="V124" s="5">
        <f>ROUND(V115+V121+V123,5)</f>
        <v>0</v>
      </c>
    </row>
    <row r="125" spans="1:22" x14ac:dyDescent="0.35">
      <c r="A125" s="1"/>
      <c r="B125" s="1" t="s">
        <v>259</v>
      </c>
      <c r="C125" s="1"/>
      <c r="D125" s="1"/>
      <c r="E125" s="1"/>
      <c r="F125" s="1"/>
      <c r="G125" s="1"/>
      <c r="H125" s="1"/>
      <c r="I125" s="1"/>
      <c r="J125" s="28"/>
      <c r="K125" s="1"/>
      <c r="L125" s="1"/>
      <c r="M125" s="1"/>
      <c r="N125" s="1"/>
      <c r="O125" s="1"/>
      <c r="P125" s="1"/>
      <c r="Q125" s="1"/>
      <c r="R125" s="1"/>
      <c r="S125" s="1"/>
      <c r="T125" s="29"/>
      <c r="U125" s="1"/>
      <c r="V125" s="29">
        <v>0</v>
      </c>
    </row>
    <row r="126" spans="1:22" x14ac:dyDescent="0.35">
      <c r="A126" s="20"/>
      <c r="B126" s="20" t="s">
        <v>260</v>
      </c>
      <c r="C126" s="20"/>
      <c r="D126" s="20"/>
      <c r="E126" s="20"/>
      <c r="F126" s="20"/>
      <c r="G126" s="20"/>
      <c r="H126" s="20"/>
      <c r="I126" s="20"/>
      <c r="J126" s="30"/>
      <c r="K126" s="20"/>
      <c r="L126" s="20"/>
      <c r="M126" s="20"/>
      <c r="N126" s="20"/>
      <c r="O126" s="20"/>
      <c r="P126" s="20"/>
      <c r="Q126" s="20"/>
      <c r="R126" s="20"/>
      <c r="S126" s="20"/>
      <c r="T126" s="5"/>
      <c r="U126" s="20"/>
      <c r="V126" s="5">
        <f>V125</f>
        <v>0</v>
      </c>
    </row>
    <row r="127" spans="1:22" x14ac:dyDescent="0.35">
      <c r="A127" s="1"/>
      <c r="B127" s="1" t="s">
        <v>261</v>
      </c>
      <c r="C127" s="1"/>
      <c r="D127" s="1"/>
      <c r="E127" s="1"/>
      <c r="F127" s="1"/>
      <c r="G127" s="1"/>
      <c r="H127" s="1"/>
      <c r="I127" s="1"/>
      <c r="J127" s="28"/>
      <c r="K127" s="1"/>
      <c r="L127" s="1"/>
      <c r="M127" s="1"/>
      <c r="N127" s="1"/>
      <c r="O127" s="1"/>
      <c r="P127" s="1"/>
      <c r="Q127" s="1"/>
      <c r="R127" s="1"/>
      <c r="S127" s="1"/>
      <c r="T127" s="29"/>
      <c r="U127" s="1"/>
      <c r="V127" s="29">
        <v>0</v>
      </c>
    </row>
    <row r="128" spans="1:22" x14ac:dyDescent="0.35">
      <c r="A128" s="20"/>
      <c r="B128" s="20" t="s">
        <v>262</v>
      </c>
      <c r="C128" s="20"/>
      <c r="D128" s="20"/>
      <c r="E128" s="20"/>
      <c r="F128" s="20"/>
      <c r="G128" s="20"/>
      <c r="H128" s="20"/>
      <c r="I128" s="20"/>
      <c r="J128" s="30"/>
      <c r="K128" s="20"/>
      <c r="L128" s="20"/>
      <c r="M128" s="20"/>
      <c r="N128" s="20"/>
      <c r="O128" s="20"/>
      <c r="P128" s="20"/>
      <c r="Q128" s="20"/>
      <c r="R128" s="20"/>
      <c r="S128" s="20"/>
      <c r="T128" s="5"/>
      <c r="U128" s="20"/>
      <c r="V128" s="5">
        <f>V127</f>
        <v>0</v>
      </c>
    </row>
    <row r="129" spans="1:22" x14ac:dyDescent="0.35">
      <c r="A129" s="1"/>
      <c r="B129" s="1" t="s">
        <v>263</v>
      </c>
      <c r="C129" s="1"/>
      <c r="D129" s="1"/>
      <c r="E129" s="1"/>
      <c r="F129" s="1"/>
      <c r="G129" s="1"/>
      <c r="H129" s="1"/>
      <c r="I129" s="1"/>
      <c r="J129" s="28"/>
      <c r="K129" s="1"/>
      <c r="L129" s="1"/>
      <c r="M129" s="1"/>
      <c r="N129" s="1"/>
      <c r="O129" s="1"/>
      <c r="P129" s="1"/>
      <c r="Q129" s="1"/>
      <c r="R129" s="1"/>
      <c r="S129" s="1"/>
      <c r="T129" s="29"/>
      <c r="U129" s="1"/>
      <c r="V129" s="29">
        <v>0</v>
      </c>
    </row>
    <row r="130" spans="1:22" x14ac:dyDescent="0.35">
      <c r="A130" s="20"/>
      <c r="B130" s="20" t="s">
        <v>264</v>
      </c>
      <c r="C130" s="20"/>
      <c r="D130" s="20"/>
      <c r="E130" s="20"/>
      <c r="F130" s="20"/>
      <c r="G130" s="20"/>
      <c r="H130" s="20"/>
      <c r="I130" s="20"/>
      <c r="J130" s="30"/>
      <c r="K130" s="20"/>
      <c r="L130" s="20"/>
      <c r="M130" s="20"/>
      <c r="N130" s="20"/>
      <c r="O130" s="20"/>
      <c r="P130" s="20"/>
      <c r="Q130" s="20"/>
      <c r="R130" s="20"/>
      <c r="S130" s="20"/>
      <c r="T130" s="5"/>
      <c r="U130" s="20"/>
      <c r="V130" s="5">
        <f>V129</f>
        <v>0</v>
      </c>
    </row>
    <row r="131" spans="1:22" x14ac:dyDescent="0.35">
      <c r="A131" s="1"/>
      <c r="B131" s="1" t="s">
        <v>265</v>
      </c>
      <c r="C131" s="1"/>
      <c r="D131" s="1"/>
      <c r="E131" s="1"/>
      <c r="F131" s="1"/>
      <c r="G131" s="1"/>
      <c r="H131" s="1"/>
      <c r="I131" s="1"/>
      <c r="J131" s="28"/>
      <c r="K131" s="1"/>
      <c r="L131" s="1"/>
      <c r="M131" s="1"/>
      <c r="N131" s="1"/>
      <c r="O131" s="1"/>
      <c r="P131" s="1"/>
      <c r="Q131" s="1"/>
      <c r="R131" s="1"/>
      <c r="S131" s="1"/>
      <c r="T131" s="29"/>
      <c r="U131" s="1"/>
      <c r="V131" s="29">
        <v>0</v>
      </c>
    </row>
    <row r="132" spans="1:22" x14ac:dyDescent="0.35">
      <c r="A132" s="20"/>
      <c r="B132" s="20" t="s">
        <v>266</v>
      </c>
      <c r="C132" s="20"/>
      <c r="D132" s="20"/>
      <c r="E132" s="20"/>
      <c r="F132" s="20"/>
      <c r="G132" s="20"/>
      <c r="H132" s="20"/>
      <c r="I132" s="20"/>
      <c r="J132" s="30"/>
      <c r="K132" s="20"/>
      <c r="L132" s="20"/>
      <c r="M132" s="20"/>
      <c r="N132" s="20"/>
      <c r="O132" s="20"/>
      <c r="P132" s="20"/>
      <c r="Q132" s="20"/>
      <c r="R132" s="20"/>
      <c r="S132" s="20"/>
      <c r="T132" s="5"/>
      <c r="U132" s="20"/>
      <c r="V132" s="5">
        <f>V131</f>
        <v>0</v>
      </c>
    </row>
    <row r="133" spans="1:22" x14ac:dyDescent="0.35">
      <c r="A133" s="1"/>
      <c r="B133" s="1" t="s">
        <v>25</v>
      </c>
      <c r="C133" s="1"/>
      <c r="D133" s="1"/>
      <c r="E133" s="1"/>
      <c r="F133" s="1"/>
      <c r="G133" s="1"/>
      <c r="H133" s="1"/>
      <c r="I133" s="1"/>
      <c r="J133" s="28"/>
      <c r="K133" s="1"/>
      <c r="L133" s="1"/>
      <c r="M133" s="1"/>
      <c r="N133" s="1"/>
      <c r="O133" s="1"/>
      <c r="P133" s="1"/>
      <c r="Q133" s="1"/>
      <c r="R133" s="1"/>
      <c r="S133" s="1"/>
      <c r="T133" s="29"/>
      <c r="U133" s="1"/>
      <c r="V133" s="29">
        <v>61.07</v>
      </c>
    </row>
    <row r="134" spans="1:22" x14ac:dyDescent="0.35">
      <c r="A134" s="1"/>
      <c r="B134" s="1"/>
      <c r="C134" s="1" t="s">
        <v>267</v>
      </c>
      <c r="D134" s="1"/>
      <c r="E134" s="1"/>
      <c r="F134" s="1"/>
      <c r="G134" s="1"/>
      <c r="H134" s="1"/>
      <c r="I134" s="1"/>
      <c r="J134" s="28"/>
      <c r="K134" s="1"/>
      <c r="L134" s="1"/>
      <c r="M134" s="1"/>
      <c r="N134" s="1"/>
      <c r="O134" s="1"/>
      <c r="P134" s="1"/>
      <c r="Q134" s="1"/>
      <c r="R134" s="1"/>
      <c r="S134" s="1"/>
      <c r="T134" s="29"/>
      <c r="U134" s="1"/>
      <c r="V134" s="29">
        <v>0</v>
      </c>
    </row>
    <row r="135" spans="1:22" x14ac:dyDescent="0.35">
      <c r="A135" s="20"/>
      <c r="B135" s="20"/>
      <c r="C135" s="20" t="s">
        <v>268</v>
      </c>
      <c r="D135" s="20"/>
      <c r="E135" s="20"/>
      <c r="F135" s="20"/>
      <c r="G135" s="20"/>
      <c r="H135" s="20"/>
      <c r="I135" s="20"/>
      <c r="J135" s="30"/>
      <c r="K135" s="20"/>
      <c r="L135" s="20"/>
      <c r="M135" s="20"/>
      <c r="N135" s="20"/>
      <c r="O135" s="20"/>
      <c r="P135" s="20"/>
      <c r="Q135" s="20"/>
      <c r="R135" s="20"/>
      <c r="S135" s="20"/>
      <c r="T135" s="5"/>
      <c r="U135" s="20"/>
      <c r="V135" s="5">
        <f>V134</f>
        <v>0</v>
      </c>
    </row>
    <row r="136" spans="1:22" x14ac:dyDescent="0.35">
      <c r="A136" s="1"/>
      <c r="B136" s="1"/>
      <c r="C136" s="1" t="s">
        <v>269</v>
      </c>
      <c r="D136" s="1"/>
      <c r="E136" s="1"/>
      <c r="F136" s="1"/>
      <c r="G136" s="1"/>
      <c r="H136" s="1"/>
      <c r="I136" s="1"/>
      <c r="J136" s="28"/>
      <c r="K136" s="1"/>
      <c r="L136" s="1"/>
      <c r="M136" s="1"/>
      <c r="N136" s="1"/>
      <c r="O136" s="1"/>
      <c r="P136" s="1"/>
      <c r="Q136" s="1"/>
      <c r="R136" s="1"/>
      <c r="S136" s="1"/>
      <c r="T136" s="29"/>
      <c r="U136" s="1"/>
      <c r="V136" s="29">
        <v>0</v>
      </c>
    </row>
    <row r="137" spans="1:22" x14ac:dyDescent="0.35">
      <c r="A137" s="20"/>
      <c r="B137" s="20"/>
      <c r="C137" s="20" t="s">
        <v>270</v>
      </c>
      <c r="D137" s="20"/>
      <c r="E137" s="20"/>
      <c r="F137" s="20"/>
      <c r="G137" s="20"/>
      <c r="H137" s="20"/>
      <c r="I137" s="20"/>
      <c r="J137" s="30"/>
      <c r="K137" s="20"/>
      <c r="L137" s="20"/>
      <c r="M137" s="20"/>
      <c r="N137" s="20"/>
      <c r="O137" s="20"/>
      <c r="P137" s="20"/>
      <c r="Q137" s="20"/>
      <c r="R137" s="20"/>
      <c r="S137" s="20"/>
      <c r="T137" s="5"/>
      <c r="U137" s="20"/>
      <c r="V137" s="5">
        <f>V136</f>
        <v>0</v>
      </c>
    </row>
    <row r="138" spans="1:22" x14ac:dyDescent="0.35">
      <c r="A138" s="1"/>
      <c r="B138" s="1"/>
      <c r="C138" s="1" t="s">
        <v>271</v>
      </c>
      <c r="D138" s="1"/>
      <c r="E138" s="1"/>
      <c r="F138" s="1"/>
      <c r="G138" s="1"/>
      <c r="H138" s="1"/>
      <c r="I138" s="1"/>
      <c r="J138" s="28"/>
      <c r="K138" s="1"/>
      <c r="L138" s="1"/>
      <c r="M138" s="1"/>
      <c r="N138" s="1"/>
      <c r="O138" s="1"/>
      <c r="P138" s="1"/>
      <c r="Q138" s="1"/>
      <c r="R138" s="1"/>
      <c r="S138" s="1"/>
      <c r="T138" s="29"/>
      <c r="U138" s="1"/>
      <c r="V138" s="29">
        <v>0</v>
      </c>
    </row>
    <row r="139" spans="1:22" x14ac:dyDescent="0.35">
      <c r="A139" s="20"/>
      <c r="B139" s="20"/>
      <c r="C139" s="20" t="s">
        <v>272</v>
      </c>
      <c r="D139" s="20"/>
      <c r="E139" s="20"/>
      <c r="F139" s="20"/>
      <c r="G139" s="20"/>
      <c r="H139" s="20"/>
      <c r="I139" s="20"/>
      <c r="J139" s="30"/>
      <c r="K139" s="20"/>
      <c r="L139" s="20"/>
      <c r="M139" s="20"/>
      <c r="N139" s="20"/>
      <c r="O139" s="20"/>
      <c r="P139" s="20"/>
      <c r="Q139" s="20"/>
      <c r="R139" s="20"/>
      <c r="S139" s="20"/>
      <c r="T139" s="5"/>
      <c r="U139" s="20"/>
      <c r="V139" s="5">
        <f>V138</f>
        <v>0</v>
      </c>
    </row>
    <row r="140" spans="1:22" x14ac:dyDescent="0.35">
      <c r="A140" s="1"/>
      <c r="B140" s="1"/>
      <c r="C140" s="1" t="s">
        <v>26</v>
      </c>
      <c r="D140" s="1"/>
      <c r="E140" s="1"/>
      <c r="F140" s="1"/>
      <c r="G140" s="1"/>
      <c r="H140" s="1"/>
      <c r="I140" s="1"/>
      <c r="J140" s="28"/>
      <c r="K140" s="1"/>
      <c r="L140" s="1"/>
      <c r="M140" s="1"/>
      <c r="N140" s="1"/>
      <c r="O140" s="1"/>
      <c r="P140" s="1"/>
      <c r="Q140" s="1"/>
      <c r="R140" s="1"/>
      <c r="S140" s="1"/>
      <c r="T140" s="29"/>
      <c r="U140" s="1"/>
      <c r="V140" s="29">
        <v>61.07</v>
      </c>
    </row>
    <row r="141" spans="1:22" x14ac:dyDescent="0.35">
      <c r="A141" s="20"/>
      <c r="B141" s="20"/>
      <c r="C141" s="20" t="s">
        <v>273</v>
      </c>
      <c r="D141" s="20"/>
      <c r="E141" s="20"/>
      <c r="F141" s="20"/>
      <c r="G141" s="20"/>
      <c r="H141" s="20"/>
      <c r="I141" s="20"/>
      <c r="J141" s="30"/>
      <c r="K141" s="20"/>
      <c r="L141" s="20"/>
      <c r="M141" s="20"/>
      <c r="N141" s="20"/>
      <c r="O141" s="20"/>
      <c r="P141" s="20"/>
      <c r="Q141" s="20"/>
      <c r="R141" s="20"/>
      <c r="S141" s="20"/>
      <c r="T141" s="5"/>
      <c r="U141" s="20"/>
      <c r="V141" s="5">
        <f>V140</f>
        <v>61.07</v>
      </c>
    </row>
    <row r="142" spans="1:22" x14ac:dyDescent="0.35">
      <c r="A142" s="1"/>
      <c r="B142" s="1"/>
      <c r="C142" s="1" t="s">
        <v>274</v>
      </c>
      <c r="D142" s="1"/>
      <c r="E142" s="1"/>
      <c r="F142" s="1"/>
      <c r="G142" s="1"/>
      <c r="H142" s="1"/>
      <c r="I142" s="1"/>
      <c r="J142" s="28"/>
      <c r="K142" s="1"/>
      <c r="L142" s="1"/>
      <c r="M142" s="1"/>
      <c r="N142" s="1"/>
      <c r="O142" s="1"/>
      <c r="P142" s="1"/>
      <c r="Q142" s="1"/>
      <c r="R142" s="1"/>
      <c r="S142" s="1"/>
      <c r="T142" s="29"/>
      <c r="U142" s="1"/>
      <c r="V142" s="29">
        <v>0</v>
      </c>
    </row>
    <row r="143" spans="1:22" ht="15" thickBot="1" x14ac:dyDescent="0.4">
      <c r="A143" s="20"/>
      <c r="B143" s="20"/>
      <c r="C143" s="20" t="s">
        <v>275</v>
      </c>
      <c r="D143" s="20"/>
      <c r="E143" s="20"/>
      <c r="F143" s="20"/>
      <c r="G143" s="20"/>
      <c r="H143" s="20"/>
      <c r="I143" s="20"/>
      <c r="J143" s="30"/>
      <c r="K143" s="20"/>
      <c r="L143" s="20"/>
      <c r="M143" s="20"/>
      <c r="N143" s="20"/>
      <c r="O143" s="20"/>
      <c r="P143" s="20"/>
      <c r="Q143" s="20"/>
      <c r="R143" s="20"/>
      <c r="S143" s="20"/>
      <c r="T143" s="6"/>
      <c r="U143" s="20"/>
      <c r="V143" s="6">
        <f>V142</f>
        <v>0</v>
      </c>
    </row>
    <row r="144" spans="1:22" x14ac:dyDescent="0.35">
      <c r="A144" s="20"/>
      <c r="B144" s="20" t="s">
        <v>27</v>
      </c>
      <c r="C144" s="20"/>
      <c r="D144" s="20"/>
      <c r="E144" s="20"/>
      <c r="F144" s="20"/>
      <c r="G144" s="20"/>
      <c r="H144" s="20"/>
      <c r="I144" s="20"/>
      <c r="J144" s="30"/>
      <c r="K144" s="20"/>
      <c r="L144" s="20"/>
      <c r="M144" s="20"/>
      <c r="N144" s="20"/>
      <c r="O144" s="20"/>
      <c r="P144" s="20"/>
      <c r="Q144" s="20"/>
      <c r="R144" s="20"/>
      <c r="S144" s="20"/>
      <c r="T144" s="5"/>
      <c r="U144" s="20"/>
      <c r="V144" s="5">
        <f>ROUND(V135+V137+V139+V141+V143,5)</f>
        <v>61.07</v>
      </c>
    </row>
    <row r="145" spans="1:22" x14ac:dyDescent="0.35">
      <c r="A145" s="1"/>
      <c r="B145" s="1" t="s">
        <v>276</v>
      </c>
      <c r="C145" s="1"/>
      <c r="D145" s="1"/>
      <c r="E145" s="1"/>
      <c r="F145" s="1"/>
      <c r="G145" s="1"/>
      <c r="H145" s="1"/>
      <c r="I145" s="1"/>
      <c r="J145" s="28"/>
      <c r="K145" s="1"/>
      <c r="L145" s="1"/>
      <c r="M145" s="1"/>
      <c r="N145" s="1"/>
      <c r="O145" s="1"/>
      <c r="P145" s="1"/>
      <c r="Q145" s="1"/>
      <c r="R145" s="1"/>
      <c r="S145" s="1"/>
      <c r="T145" s="29"/>
      <c r="U145" s="1"/>
      <c r="V145" s="29">
        <v>0</v>
      </c>
    </row>
    <row r="146" spans="1:22" x14ac:dyDescent="0.35">
      <c r="A146" s="20"/>
      <c r="B146" s="20" t="s">
        <v>277</v>
      </c>
      <c r="C146" s="20"/>
      <c r="D146" s="20"/>
      <c r="E146" s="20"/>
      <c r="F146" s="20"/>
      <c r="G146" s="20"/>
      <c r="H146" s="20"/>
      <c r="I146" s="20"/>
      <c r="J146" s="30"/>
      <c r="K146" s="20"/>
      <c r="L146" s="20"/>
      <c r="M146" s="20"/>
      <c r="N146" s="20"/>
      <c r="O146" s="20"/>
      <c r="P146" s="20"/>
      <c r="Q146" s="20"/>
      <c r="R146" s="20"/>
      <c r="S146" s="20"/>
      <c r="T146" s="5"/>
      <c r="U146" s="20"/>
      <c r="V146" s="5">
        <f>V145</f>
        <v>0</v>
      </c>
    </row>
    <row r="147" spans="1:22" x14ac:dyDescent="0.35">
      <c r="A147" s="1"/>
      <c r="B147" s="1" t="s">
        <v>28</v>
      </c>
      <c r="C147" s="1"/>
      <c r="D147" s="1"/>
      <c r="E147" s="1"/>
      <c r="F147" s="1"/>
      <c r="G147" s="1"/>
      <c r="H147" s="1"/>
      <c r="I147" s="1"/>
      <c r="J147" s="28"/>
      <c r="K147" s="1"/>
      <c r="L147" s="1"/>
      <c r="M147" s="1"/>
      <c r="N147" s="1"/>
      <c r="O147" s="1"/>
      <c r="P147" s="1"/>
      <c r="Q147" s="1"/>
      <c r="R147" s="1"/>
      <c r="S147" s="1"/>
      <c r="T147" s="29"/>
      <c r="U147" s="1"/>
      <c r="V147" s="29">
        <v>5205.17</v>
      </c>
    </row>
    <row r="148" spans="1:22" x14ac:dyDescent="0.35">
      <c r="A148" s="20"/>
      <c r="B148" s="20"/>
      <c r="C148" s="20"/>
      <c r="D148" s="20"/>
      <c r="E148" s="20"/>
      <c r="F148" s="20"/>
      <c r="G148" s="20"/>
      <c r="H148" s="20" t="s">
        <v>413</v>
      </c>
      <c r="I148" s="20"/>
      <c r="J148" s="30">
        <v>45539</v>
      </c>
      <c r="K148" s="20"/>
      <c r="L148" s="20" t="s">
        <v>424</v>
      </c>
      <c r="M148" s="20"/>
      <c r="N148" s="20" t="s">
        <v>472</v>
      </c>
      <c r="O148" s="20"/>
      <c r="P148" s="20"/>
      <c r="Q148" s="20"/>
      <c r="R148" s="20" t="s">
        <v>10</v>
      </c>
      <c r="S148" s="20"/>
      <c r="T148" s="5">
        <v>0.85</v>
      </c>
      <c r="U148" s="20"/>
      <c r="V148" s="5">
        <f t="shared" ref="V148:V154" si="3">ROUND(V147+T148,5)</f>
        <v>5206.0200000000004</v>
      </c>
    </row>
    <row r="149" spans="1:22" x14ac:dyDescent="0.35">
      <c r="A149" s="20"/>
      <c r="B149" s="20"/>
      <c r="C149" s="20"/>
      <c r="D149" s="20"/>
      <c r="E149" s="20"/>
      <c r="F149" s="20"/>
      <c r="G149" s="20"/>
      <c r="H149" s="20" t="s">
        <v>413</v>
      </c>
      <c r="I149" s="20"/>
      <c r="J149" s="30">
        <v>45542</v>
      </c>
      <c r="K149" s="20"/>
      <c r="L149" s="20" t="s">
        <v>424</v>
      </c>
      <c r="M149" s="20"/>
      <c r="N149" s="20" t="s">
        <v>477</v>
      </c>
      <c r="O149" s="20"/>
      <c r="P149" s="20"/>
      <c r="Q149" s="20"/>
      <c r="R149" s="20" t="s">
        <v>10</v>
      </c>
      <c r="S149" s="20"/>
      <c r="T149" s="5">
        <v>28</v>
      </c>
      <c r="U149" s="20"/>
      <c r="V149" s="5">
        <f t="shared" si="3"/>
        <v>5234.0200000000004</v>
      </c>
    </row>
    <row r="150" spans="1:22" x14ac:dyDescent="0.35">
      <c r="A150" s="20"/>
      <c r="B150" s="20"/>
      <c r="C150" s="20"/>
      <c r="D150" s="20"/>
      <c r="E150" s="20"/>
      <c r="F150" s="20"/>
      <c r="G150" s="20"/>
      <c r="H150" s="20" t="s">
        <v>413</v>
      </c>
      <c r="I150" s="20"/>
      <c r="J150" s="30">
        <v>45546</v>
      </c>
      <c r="K150" s="20"/>
      <c r="L150" s="20" t="s">
        <v>424</v>
      </c>
      <c r="M150" s="20"/>
      <c r="N150" s="20" t="s">
        <v>491</v>
      </c>
      <c r="O150" s="20"/>
      <c r="P150" s="20"/>
      <c r="Q150" s="20"/>
      <c r="R150" s="20" t="s">
        <v>10</v>
      </c>
      <c r="S150" s="20"/>
      <c r="T150" s="5">
        <v>1.24</v>
      </c>
      <c r="U150" s="20"/>
      <c r="V150" s="5">
        <f t="shared" si="3"/>
        <v>5235.26</v>
      </c>
    </row>
    <row r="151" spans="1:22" x14ac:dyDescent="0.35">
      <c r="A151" s="20"/>
      <c r="B151" s="20"/>
      <c r="C151" s="20"/>
      <c r="D151" s="20"/>
      <c r="E151" s="20"/>
      <c r="F151" s="20"/>
      <c r="G151" s="20"/>
      <c r="H151" s="20" t="s">
        <v>413</v>
      </c>
      <c r="I151" s="20"/>
      <c r="J151" s="30">
        <v>45553</v>
      </c>
      <c r="K151" s="20"/>
      <c r="L151" s="20" t="s">
        <v>424</v>
      </c>
      <c r="M151" s="20"/>
      <c r="N151" s="20" t="s">
        <v>472</v>
      </c>
      <c r="O151" s="20"/>
      <c r="P151" s="20"/>
      <c r="Q151" s="20"/>
      <c r="R151" s="20" t="s">
        <v>10</v>
      </c>
      <c r="S151" s="20"/>
      <c r="T151" s="5">
        <v>0.94</v>
      </c>
      <c r="U151" s="20"/>
      <c r="V151" s="5">
        <f t="shared" si="3"/>
        <v>5236.2</v>
      </c>
    </row>
    <row r="152" spans="1:22" x14ac:dyDescent="0.35">
      <c r="A152" s="20"/>
      <c r="B152" s="20"/>
      <c r="C152" s="20"/>
      <c r="D152" s="20"/>
      <c r="E152" s="20"/>
      <c r="F152" s="20"/>
      <c r="G152" s="20"/>
      <c r="H152" s="20" t="s">
        <v>413</v>
      </c>
      <c r="I152" s="20"/>
      <c r="J152" s="30">
        <v>45555</v>
      </c>
      <c r="K152" s="20"/>
      <c r="L152" s="20" t="s">
        <v>424</v>
      </c>
      <c r="M152" s="20"/>
      <c r="N152" s="20" t="s">
        <v>472</v>
      </c>
      <c r="O152" s="20"/>
      <c r="P152" s="20"/>
      <c r="Q152" s="20"/>
      <c r="R152" s="20" t="s">
        <v>10</v>
      </c>
      <c r="S152" s="20"/>
      <c r="T152" s="5">
        <v>1.27</v>
      </c>
      <c r="U152" s="20"/>
      <c r="V152" s="5">
        <f t="shared" si="3"/>
        <v>5237.47</v>
      </c>
    </row>
    <row r="153" spans="1:22" x14ac:dyDescent="0.35">
      <c r="A153" s="20"/>
      <c r="B153" s="20"/>
      <c r="C153" s="20"/>
      <c r="D153" s="20"/>
      <c r="E153" s="20"/>
      <c r="F153" s="20"/>
      <c r="G153" s="20"/>
      <c r="H153" s="20" t="s">
        <v>413</v>
      </c>
      <c r="I153" s="20"/>
      <c r="J153" s="30">
        <v>45558</v>
      </c>
      <c r="K153" s="20"/>
      <c r="L153" s="20" t="s">
        <v>424</v>
      </c>
      <c r="M153" s="20"/>
      <c r="N153" s="20" t="s">
        <v>498</v>
      </c>
      <c r="O153" s="20"/>
      <c r="P153" s="20"/>
      <c r="Q153" s="20"/>
      <c r="R153" s="20" t="s">
        <v>10</v>
      </c>
      <c r="S153" s="20"/>
      <c r="T153" s="5">
        <v>6.34</v>
      </c>
      <c r="U153" s="20"/>
      <c r="V153" s="5">
        <f t="shared" si="3"/>
        <v>5243.81</v>
      </c>
    </row>
    <row r="154" spans="1:22" ht="15" thickBot="1" x14ac:dyDescent="0.4">
      <c r="A154" s="20"/>
      <c r="B154" s="20"/>
      <c r="C154" s="20"/>
      <c r="D154" s="20"/>
      <c r="E154" s="20"/>
      <c r="F154" s="20"/>
      <c r="G154" s="20"/>
      <c r="H154" s="20" t="s">
        <v>413</v>
      </c>
      <c r="I154" s="20"/>
      <c r="J154" s="30">
        <v>45558</v>
      </c>
      <c r="K154" s="20"/>
      <c r="L154" s="20" t="s">
        <v>424</v>
      </c>
      <c r="M154" s="20"/>
      <c r="N154" s="20" t="s">
        <v>499</v>
      </c>
      <c r="O154" s="20"/>
      <c r="P154" s="20"/>
      <c r="Q154" s="20"/>
      <c r="R154" s="20" t="s">
        <v>10</v>
      </c>
      <c r="S154" s="20"/>
      <c r="T154" s="6">
        <v>3.15</v>
      </c>
      <c r="U154" s="20"/>
      <c r="V154" s="6">
        <f t="shared" si="3"/>
        <v>5246.96</v>
      </c>
    </row>
    <row r="155" spans="1:22" x14ac:dyDescent="0.35">
      <c r="A155" s="20"/>
      <c r="B155" s="20" t="s">
        <v>278</v>
      </c>
      <c r="C155" s="20"/>
      <c r="D155" s="20"/>
      <c r="E155" s="20"/>
      <c r="F155" s="20"/>
      <c r="G155" s="20"/>
      <c r="H155" s="20"/>
      <c r="I155" s="20"/>
      <c r="J155" s="30"/>
      <c r="K155" s="20"/>
      <c r="L155" s="20"/>
      <c r="M155" s="20"/>
      <c r="N155" s="20"/>
      <c r="O155" s="20"/>
      <c r="P155" s="20"/>
      <c r="Q155" s="20"/>
      <c r="R155" s="20"/>
      <c r="S155" s="20"/>
      <c r="T155" s="5">
        <f>ROUND(SUM(T147:T154),5)</f>
        <v>41.79</v>
      </c>
      <c r="U155" s="20"/>
      <c r="V155" s="5">
        <f>V154</f>
        <v>5246.96</v>
      </c>
    </row>
    <row r="156" spans="1:22" x14ac:dyDescent="0.35">
      <c r="A156" s="1"/>
      <c r="B156" s="1" t="s">
        <v>279</v>
      </c>
      <c r="C156" s="1"/>
      <c r="D156" s="1"/>
      <c r="E156" s="1"/>
      <c r="F156" s="1"/>
      <c r="G156" s="1"/>
      <c r="H156" s="1"/>
      <c r="I156" s="1"/>
      <c r="J156" s="28"/>
      <c r="K156" s="1"/>
      <c r="L156" s="1"/>
      <c r="M156" s="1"/>
      <c r="N156" s="1"/>
      <c r="O156" s="1"/>
      <c r="P156" s="1"/>
      <c r="Q156" s="1"/>
      <c r="R156" s="1"/>
      <c r="S156" s="1"/>
      <c r="T156" s="29"/>
      <c r="U156" s="1"/>
      <c r="V156" s="29">
        <v>0</v>
      </c>
    </row>
    <row r="157" spans="1:22" x14ac:dyDescent="0.35">
      <c r="A157" s="20"/>
      <c r="B157" s="20" t="s">
        <v>280</v>
      </c>
      <c r="C157" s="20"/>
      <c r="D157" s="20"/>
      <c r="E157" s="20"/>
      <c r="F157" s="20"/>
      <c r="G157" s="20"/>
      <c r="H157" s="20"/>
      <c r="I157" s="20"/>
      <c r="J157" s="30"/>
      <c r="K157" s="20"/>
      <c r="L157" s="20"/>
      <c r="M157" s="20"/>
      <c r="N157" s="20"/>
      <c r="O157" s="20"/>
      <c r="P157" s="20"/>
      <c r="Q157" s="20"/>
      <c r="R157" s="20"/>
      <c r="S157" s="20"/>
      <c r="T157" s="5"/>
      <c r="U157" s="20"/>
      <c r="V157" s="5">
        <f>V156</f>
        <v>0</v>
      </c>
    </row>
    <row r="158" spans="1:22" x14ac:dyDescent="0.35">
      <c r="A158" s="1"/>
      <c r="B158" s="1" t="s">
        <v>281</v>
      </c>
      <c r="C158" s="1"/>
      <c r="D158" s="1"/>
      <c r="E158" s="1"/>
      <c r="F158" s="1"/>
      <c r="G158" s="1"/>
      <c r="H158" s="1"/>
      <c r="I158" s="1"/>
      <c r="J158" s="28"/>
      <c r="K158" s="1"/>
      <c r="L158" s="1"/>
      <c r="M158" s="1"/>
      <c r="N158" s="1"/>
      <c r="O158" s="1"/>
      <c r="P158" s="1"/>
      <c r="Q158" s="1"/>
      <c r="R158" s="1"/>
      <c r="S158" s="1"/>
      <c r="T158" s="29"/>
      <c r="U158" s="1"/>
      <c r="V158" s="29">
        <v>0</v>
      </c>
    </row>
    <row r="159" spans="1:22" x14ac:dyDescent="0.35">
      <c r="A159" s="20"/>
      <c r="B159" s="20"/>
      <c r="C159" s="20"/>
      <c r="D159" s="20"/>
      <c r="E159" s="20"/>
      <c r="F159" s="20"/>
      <c r="G159" s="20"/>
      <c r="H159" s="20" t="s">
        <v>419</v>
      </c>
      <c r="I159" s="20"/>
      <c r="J159" s="30">
        <v>45542</v>
      </c>
      <c r="K159" s="20"/>
      <c r="L159" s="20" t="s">
        <v>451</v>
      </c>
      <c r="M159" s="20"/>
      <c r="N159" s="20" t="s">
        <v>509</v>
      </c>
      <c r="O159" s="20"/>
      <c r="P159" s="20"/>
      <c r="Q159" s="20"/>
      <c r="R159" s="20" t="s">
        <v>22</v>
      </c>
      <c r="S159" s="20"/>
      <c r="T159" s="5">
        <v>10000</v>
      </c>
      <c r="U159" s="20"/>
      <c r="V159" s="5">
        <f t="shared" ref="V159:V166" si="4">ROUND(V158+T159,5)</f>
        <v>10000</v>
      </c>
    </row>
    <row r="160" spans="1:22" x14ac:dyDescent="0.35">
      <c r="A160" s="20"/>
      <c r="B160" s="20"/>
      <c r="C160" s="20"/>
      <c r="D160" s="20"/>
      <c r="E160" s="20"/>
      <c r="F160" s="20"/>
      <c r="G160" s="20"/>
      <c r="H160" s="20" t="s">
        <v>416</v>
      </c>
      <c r="I160" s="20"/>
      <c r="J160" s="30">
        <v>45542</v>
      </c>
      <c r="K160" s="20"/>
      <c r="L160" s="20" t="s">
        <v>451</v>
      </c>
      <c r="M160" s="20"/>
      <c r="N160" s="20" t="s">
        <v>509</v>
      </c>
      <c r="O160" s="20"/>
      <c r="P160" s="20" t="s">
        <v>416</v>
      </c>
      <c r="Q160" s="20"/>
      <c r="R160" s="20" t="s">
        <v>10</v>
      </c>
      <c r="S160" s="20"/>
      <c r="T160" s="5">
        <v>-10000</v>
      </c>
      <c r="U160" s="20"/>
      <c r="V160" s="5">
        <f t="shared" si="4"/>
        <v>0</v>
      </c>
    </row>
    <row r="161" spans="1:22" x14ac:dyDescent="0.35">
      <c r="A161" s="20"/>
      <c r="B161" s="20"/>
      <c r="C161" s="20"/>
      <c r="D161" s="20"/>
      <c r="E161" s="20"/>
      <c r="F161" s="20"/>
      <c r="G161" s="20"/>
      <c r="H161" s="20" t="s">
        <v>419</v>
      </c>
      <c r="I161" s="20"/>
      <c r="J161" s="30">
        <v>45544</v>
      </c>
      <c r="K161" s="20"/>
      <c r="L161" s="20"/>
      <c r="M161" s="20"/>
      <c r="N161" s="20" t="s">
        <v>510</v>
      </c>
      <c r="O161" s="20"/>
      <c r="P161" s="20"/>
      <c r="Q161" s="20"/>
      <c r="R161" s="20" t="s">
        <v>22</v>
      </c>
      <c r="S161" s="20"/>
      <c r="T161" s="5">
        <v>40000</v>
      </c>
      <c r="U161" s="20"/>
      <c r="V161" s="5">
        <f t="shared" si="4"/>
        <v>40000</v>
      </c>
    </row>
    <row r="162" spans="1:22" x14ac:dyDescent="0.35">
      <c r="A162" s="20"/>
      <c r="B162" s="20"/>
      <c r="C162" s="20"/>
      <c r="D162" s="20"/>
      <c r="E162" s="20"/>
      <c r="F162" s="20"/>
      <c r="G162" s="20"/>
      <c r="H162" s="20" t="s">
        <v>416</v>
      </c>
      <c r="I162" s="20"/>
      <c r="J162" s="30">
        <v>45544</v>
      </c>
      <c r="K162" s="20"/>
      <c r="L162" s="20"/>
      <c r="M162" s="20"/>
      <c r="N162" s="20" t="s">
        <v>510</v>
      </c>
      <c r="O162" s="20"/>
      <c r="P162" s="20" t="s">
        <v>416</v>
      </c>
      <c r="Q162" s="20"/>
      <c r="R162" s="20" t="s">
        <v>10</v>
      </c>
      <c r="S162" s="20"/>
      <c r="T162" s="5">
        <v>-40000</v>
      </c>
      <c r="U162" s="20"/>
      <c r="V162" s="5">
        <f t="shared" si="4"/>
        <v>0</v>
      </c>
    </row>
    <row r="163" spans="1:22" x14ac:dyDescent="0.35">
      <c r="A163" s="20"/>
      <c r="B163" s="20"/>
      <c r="C163" s="20"/>
      <c r="D163" s="20"/>
      <c r="E163" s="20"/>
      <c r="F163" s="20"/>
      <c r="G163" s="20"/>
      <c r="H163" s="20" t="s">
        <v>419</v>
      </c>
      <c r="I163" s="20"/>
      <c r="J163" s="30">
        <v>45554</v>
      </c>
      <c r="K163" s="20"/>
      <c r="L163" s="20" t="s">
        <v>455</v>
      </c>
      <c r="M163" s="20"/>
      <c r="N163" s="20" t="s">
        <v>511</v>
      </c>
      <c r="O163" s="20"/>
      <c r="P163" s="20"/>
      <c r="Q163" s="20"/>
      <c r="R163" s="20" t="s">
        <v>22</v>
      </c>
      <c r="S163" s="20"/>
      <c r="T163" s="5">
        <v>14760</v>
      </c>
      <c r="U163" s="20"/>
      <c r="V163" s="5">
        <f t="shared" si="4"/>
        <v>14760</v>
      </c>
    </row>
    <row r="164" spans="1:22" x14ac:dyDescent="0.35">
      <c r="A164" s="20"/>
      <c r="B164" s="20"/>
      <c r="C164" s="20"/>
      <c r="D164" s="20"/>
      <c r="E164" s="20"/>
      <c r="F164" s="20"/>
      <c r="G164" s="20"/>
      <c r="H164" s="20" t="s">
        <v>416</v>
      </c>
      <c r="I164" s="20"/>
      <c r="J164" s="30">
        <v>45554</v>
      </c>
      <c r="K164" s="20"/>
      <c r="L164" s="20" t="s">
        <v>455</v>
      </c>
      <c r="M164" s="20"/>
      <c r="N164" s="20" t="s">
        <v>511</v>
      </c>
      <c r="O164" s="20"/>
      <c r="P164" s="20" t="s">
        <v>416</v>
      </c>
      <c r="Q164" s="20"/>
      <c r="R164" s="20" t="s">
        <v>10</v>
      </c>
      <c r="S164" s="20"/>
      <c r="T164" s="5">
        <v>-14760</v>
      </c>
      <c r="U164" s="20"/>
      <c r="V164" s="5">
        <f t="shared" si="4"/>
        <v>0</v>
      </c>
    </row>
    <row r="165" spans="1:22" x14ac:dyDescent="0.35">
      <c r="A165" s="20"/>
      <c r="B165" s="20"/>
      <c r="C165" s="20"/>
      <c r="D165" s="20"/>
      <c r="E165" s="20"/>
      <c r="F165" s="20"/>
      <c r="G165" s="20"/>
      <c r="H165" s="20" t="s">
        <v>419</v>
      </c>
      <c r="I165" s="20"/>
      <c r="J165" s="30">
        <v>45562</v>
      </c>
      <c r="K165" s="20"/>
      <c r="L165" s="20"/>
      <c r="M165" s="20"/>
      <c r="N165" s="20" t="s">
        <v>513</v>
      </c>
      <c r="O165" s="20"/>
      <c r="P165" s="20"/>
      <c r="Q165" s="20"/>
      <c r="R165" s="20" t="s">
        <v>22</v>
      </c>
      <c r="S165" s="20"/>
      <c r="T165" s="5">
        <v>1000000</v>
      </c>
      <c r="U165" s="20"/>
      <c r="V165" s="5">
        <f t="shared" si="4"/>
        <v>1000000</v>
      </c>
    </row>
    <row r="166" spans="1:22" ht="15" thickBot="1" x14ac:dyDescent="0.4">
      <c r="A166" s="20"/>
      <c r="B166" s="20"/>
      <c r="C166" s="20"/>
      <c r="D166" s="20"/>
      <c r="E166" s="20"/>
      <c r="F166" s="20"/>
      <c r="G166" s="20"/>
      <c r="H166" s="20" t="s">
        <v>416</v>
      </c>
      <c r="I166" s="20"/>
      <c r="J166" s="30">
        <v>45565</v>
      </c>
      <c r="K166" s="20"/>
      <c r="L166" s="20"/>
      <c r="M166" s="20"/>
      <c r="N166" s="20" t="s">
        <v>513</v>
      </c>
      <c r="O166" s="20"/>
      <c r="P166" s="20" t="s">
        <v>416</v>
      </c>
      <c r="Q166" s="20"/>
      <c r="R166" s="20" t="s">
        <v>10</v>
      </c>
      <c r="S166" s="20"/>
      <c r="T166" s="6">
        <v>-1000000</v>
      </c>
      <c r="U166" s="20"/>
      <c r="V166" s="6">
        <f t="shared" si="4"/>
        <v>0</v>
      </c>
    </row>
    <row r="167" spans="1:22" x14ac:dyDescent="0.35">
      <c r="A167" s="20"/>
      <c r="B167" s="20" t="s">
        <v>282</v>
      </c>
      <c r="C167" s="20"/>
      <c r="D167" s="20"/>
      <c r="E167" s="20"/>
      <c r="F167" s="20"/>
      <c r="G167" s="20"/>
      <c r="H167" s="20"/>
      <c r="I167" s="20"/>
      <c r="J167" s="30"/>
      <c r="K167" s="20"/>
      <c r="L167" s="20"/>
      <c r="M167" s="20"/>
      <c r="N167" s="20"/>
      <c r="O167" s="20"/>
      <c r="P167" s="20"/>
      <c r="Q167" s="20"/>
      <c r="R167" s="20"/>
      <c r="S167" s="20"/>
      <c r="T167" s="5">
        <f>ROUND(SUM(T158:T166),5)</f>
        <v>0</v>
      </c>
      <c r="U167" s="20"/>
      <c r="V167" s="5">
        <f>V166</f>
        <v>0</v>
      </c>
    </row>
    <row r="168" spans="1:22" x14ac:dyDescent="0.35">
      <c r="A168" s="1"/>
      <c r="B168" s="1" t="s">
        <v>283</v>
      </c>
      <c r="C168" s="1"/>
      <c r="D168" s="1"/>
      <c r="E168" s="1"/>
      <c r="F168" s="1"/>
      <c r="G168" s="1"/>
      <c r="H168" s="1"/>
      <c r="I168" s="1"/>
      <c r="J168" s="28"/>
      <c r="K168" s="1"/>
      <c r="L168" s="1"/>
      <c r="M168" s="1"/>
      <c r="N168" s="1"/>
      <c r="O168" s="1"/>
      <c r="P168" s="1"/>
      <c r="Q168" s="1"/>
      <c r="R168" s="1"/>
      <c r="S168" s="1"/>
      <c r="T168" s="29"/>
      <c r="U168" s="1"/>
      <c r="V168" s="29">
        <v>0</v>
      </c>
    </row>
    <row r="169" spans="1:22" x14ac:dyDescent="0.35">
      <c r="A169" s="20"/>
      <c r="B169" s="20" t="s">
        <v>284</v>
      </c>
      <c r="C169" s="20"/>
      <c r="D169" s="20"/>
      <c r="E169" s="20"/>
      <c r="F169" s="20"/>
      <c r="G169" s="20"/>
      <c r="H169" s="20"/>
      <c r="I169" s="20"/>
      <c r="J169" s="30"/>
      <c r="K169" s="20"/>
      <c r="L169" s="20"/>
      <c r="M169" s="20"/>
      <c r="N169" s="20"/>
      <c r="O169" s="20"/>
      <c r="P169" s="20"/>
      <c r="Q169" s="20"/>
      <c r="R169" s="20"/>
      <c r="S169" s="20"/>
      <c r="T169" s="5"/>
      <c r="U169" s="20"/>
      <c r="V169" s="5">
        <f>V168</f>
        <v>0</v>
      </c>
    </row>
    <row r="170" spans="1:22" x14ac:dyDescent="0.35">
      <c r="A170" s="1"/>
      <c r="B170" s="1" t="s">
        <v>285</v>
      </c>
      <c r="C170" s="1"/>
      <c r="D170" s="1"/>
      <c r="E170" s="1"/>
      <c r="F170" s="1"/>
      <c r="G170" s="1"/>
      <c r="H170" s="1"/>
      <c r="I170" s="1"/>
      <c r="J170" s="28"/>
      <c r="K170" s="1"/>
      <c r="L170" s="1"/>
      <c r="M170" s="1"/>
      <c r="N170" s="1"/>
      <c r="O170" s="1"/>
      <c r="P170" s="1"/>
      <c r="Q170" s="1"/>
      <c r="R170" s="1"/>
      <c r="S170" s="1"/>
      <c r="T170" s="29"/>
      <c r="U170" s="1"/>
      <c r="V170" s="29">
        <v>0</v>
      </c>
    </row>
    <row r="171" spans="1:22" x14ac:dyDescent="0.35">
      <c r="A171" s="20"/>
      <c r="B171" s="20" t="s">
        <v>286</v>
      </c>
      <c r="C171" s="20"/>
      <c r="D171" s="20"/>
      <c r="E171" s="20"/>
      <c r="F171" s="20"/>
      <c r="G171" s="20"/>
      <c r="H171" s="20"/>
      <c r="I171" s="20"/>
      <c r="J171" s="30"/>
      <c r="K171" s="20"/>
      <c r="L171" s="20"/>
      <c r="M171" s="20"/>
      <c r="N171" s="20"/>
      <c r="O171" s="20"/>
      <c r="P171" s="20"/>
      <c r="Q171" s="20"/>
      <c r="R171" s="20"/>
      <c r="S171" s="20"/>
      <c r="T171" s="5"/>
      <c r="U171" s="20"/>
      <c r="V171" s="5">
        <f>V170</f>
        <v>0</v>
      </c>
    </row>
    <row r="172" spans="1:22" x14ac:dyDescent="0.35">
      <c r="A172" s="1"/>
      <c r="B172" s="1" t="s">
        <v>287</v>
      </c>
      <c r="C172" s="1"/>
      <c r="D172" s="1"/>
      <c r="E172" s="1"/>
      <c r="F172" s="1"/>
      <c r="G172" s="1"/>
      <c r="H172" s="1"/>
      <c r="I172" s="1"/>
      <c r="J172" s="28"/>
      <c r="K172" s="1"/>
      <c r="L172" s="1"/>
      <c r="M172" s="1"/>
      <c r="N172" s="1"/>
      <c r="O172" s="1"/>
      <c r="P172" s="1"/>
      <c r="Q172" s="1"/>
      <c r="R172" s="1"/>
      <c r="S172" s="1"/>
      <c r="T172" s="29"/>
      <c r="U172" s="1"/>
      <c r="V172" s="29">
        <v>0</v>
      </c>
    </row>
    <row r="173" spans="1:22" x14ac:dyDescent="0.35">
      <c r="A173" s="20"/>
      <c r="B173" s="20" t="s">
        <v>288</v>
      </c>
      <c r="C173" s="20"/>
      <c r="D173" s="20"/>
      <c r="E173" s="20"/>
      <c r="F173" s="20"/>
      <c r="G173" s="20"/>
      <c r="H173" s="20"/>
      <c r="I173" s="20"/>
      <c r="J173" s="30"/>
      <c r="K173" s="20"/>
      <c r="L173" s="20"/>
      <c r="M173" s="20"/>
      <c r="N173" s="20"/>
      <c r="O173" s="20"/>
      <c r="P173" s="20"/>
      <c r="Q173" s="20"/>
      <c r="R173" s="20"/>
      <c r="S173" s="20"/>
      <c r="T173" s="5"/>
      <c r="U173" s="20"/>
      <c r="V173" s="5">
        <f>V172</f>
        <v>0</v>
      </c>
    </row>
    <row r="174" spans="1:22" x14ac:dyDescent="0.35">
      <c r="A174" s="1"/>
      <c r="B174" s="1" t="s">
        <v>289</v>
      </c>
      <c r="C174" s="1"/>
      <c r="D174" s="1"/>
      <c r="E174" s="1"/>
      <c r="F174" s="1"/>
      <c r="G174" s="1"/>
      <c r="H174" s="1"/>
      <c r="I174" s="1"/>
      <c r="J174" s="28"/>
      <c r="K174" s="1"/>
      <c r="L174" s="1"/>
      <c r="M174" s="1"/>
      <c r="N174" s="1"/>
      <c r="O174" s="1"/>
      <c r="P174" s="1"/>
      <c r="Q174" s="1"/>
      <c r="R174" s="1"/>
      <c r="S174" s="1"/>
      <c r="T174" s="29"/>
      <c r="U174" s="1"/>
      <c r="V174" s="29">
        <v>0</v>
      </c>
    </row>
    <row r="175" spans="1:22" x14ac:dyDescent="0.35">
      <c r="A175" s="20"/>
      <c r="B175" s="20" t="s">
        <v>290</v>
      </c>
      <c r="C175" s="20"/>
      <c r="D175" s="20"/>
      <c r="E175" s="20"/>
      <c r="F175" s="20"/>
      <c r="G175" s="20"/>
      <c r="H175" s="20"/>
      <c r="I175" s="20"/>
      <c r="J175" s="30"/>
      <c r="K175" s="20"/>
      <c r="L175" s="20"/>
      <c r="M175" s="20"/>
      <c r="N175" s="20"/>
      <c r="O175" s="20"/>
      <c r="P175" s="20"/>
      <c r="Q175" s="20"/>
      <c r="R175" s="20"/>
      <c r="S175" s="20"/>
      <c r="T175" s="5"/>
      <c r="U175" s="20"/>
      <c r="V175" s="5">
        <f>V174</f>
        <v>0</v>
      </c>
    </row>
    <row r="176" spans="1:22" x14ac:dyDescent="0.35">
      <c r="A176" s="1"/>
      <c r="B176" s="1" t="s">
        <v>291</v>
      </c>
      <c r="C176" s="1"/>
      <c r="D176" s="1"/>
      <c r="E176" s="1"/>
      <c r="F176" s="1"/>
      <c r="G176" s="1"/>
      <c r="H176" s="1"/>
      <c r="I176" s="1"/>
      <c r="J176" s="28"/>
      <c r="K176" s="1"/>
      <c r="L176" s="1"/>
      <c r="M176" s="1"/>
      <c r="N176" s="1"/>
      <c r="O176" s="1"/>
      <c r="P176" s="1"/>
      <c r="Q176" s="1"/>
      <c r="R176" s="1"/>
      <c r="S176" s="1"/>
      <c r="T176" s="29"/>
      <c r="U176" s="1"/>
      <c r="V176" s="29">
        <v>0</v>
      </c>
    </row>
    <row r="177" spans="1:22" x14ac:dyDescent="0.35">
      <c r="A177" s="20"/>
      <c r="B177" s="20" t="s">
        <v>292</v>
      </c>
      <c r="C177" s="20"/>
      <c r="D177" s="20"/>
      <c r="E177" s="20"/>
      <c r="F177" s="20"/>
      <c r="G177" s="20"/>
      <c r="H177" s="20"/>
      <c r="I177" s="20"/>
      <c r="J177" s="30"/>
      <c r="K177" s="20"/>
      <c r="L177" s="20"/>
      <c r="M177" s="20"/>
      <c r="N177" s="20"/>
      <c r="O177" s="20"/>
      <c r="P177" s="20"/>
      <c r="Q177" s="20"/>
      <c r="R177" s="20"/>
      <c r="S177" s="20"/>
      <c r="T177" s="5"/>
      <c r="U177" s="20"/>
      <c r="V177" s="5">
        <f>V176</f>
        <v>0</v>
      </c>
    </row>
    <row r="178" spans="1:22" x14ac:dyDescent="0.35">
      <c r="A178" s="1"/>
      <c r="B178" s="1" t="s">
        <v>293</v>
      </c>
      <c r="C178" s="1"/>
      <c r="D178" s="1"/>
      <c r="E178" s="1"/>
      <c r="F178" s="1"/>
      <c r="G178" s="1"/>
      <c r="H178" s="1"/>
      <c r="I178" s="1"/>
      <c r="J178" s="28"/>
      <c r="K178" s="1"/>
      <c r="L178" s="1"/>
      <c r="M178" s="1"/>
      <c r="N178" s="1"/>
      <c r="O178" s="1"/>
      <c r="P178" s="1"/>
      <c r="Q178" s="1"/>
      <c r="R178" s="1"/>
      <c r="S178" s="1"/>
      <c r="T178" s="29"/>
      <c r="U178" s="1"/>
      <c r="V178" s="29">
        <v>0</v>
      </c>
    </row>
    <row r="179" spans="1:22" x14ac:dyDescent="0.35">
      <c r="A179" s="20"/>
      <c r="B179" s="20" t="s">
        <v>294</v>
      </c>
      <c r="C179" s="20"/>
      <c r="D179" s="20"/>
      <c r="E179" s="20"/>
      <c r="F179" s="20"/>
      <c r="G179" s="20"/>
      <c r="H179" s="20"/>
      <c r="I179" s="20"/>
      <c r="J179" s="30"/>
      <c r="K179" s="20"/>
      <c r="L179" s="20"/>
      <c r="M179" s="20"/>
      <c r="N179" s="20"/>
      <c r="O179" s="20"/>
      <c r="P179" s="20"/>
      <c r="Q179" s="20"/>
      <c r="R179" s="20"/>
      <c r="S179" s="20"/>
      <c r="T179" s="5"/>
      <c r="U179" s="20"/>
      <c r="V179" s="5">
        <f>V178</f>
        <v>0</v>
      </c>
    </row>
    <row r="180" spans="1:22" x14ac:dyDescent="0.35">
      <c r="A180" s="1"/>
      <c r="B180" s="1" t="s">
        <v>31</v>
      </c>
      <c r="C180" s="1"/>
      <c r="D180" s="1"/>
      <c r="E180" s="1"/>
      <c r="F180" s="1"/>
      <c r="G180" s="1"/>
      <c r="H180" s="1"/>
      <c r="I180" s="1"/>
      <c r="J180" s="28"/>
      <c r="K180" s="1"/>
      <c r="L180" s="1"/>
      <c r="M180" s="1"/>
      <c r="N180" s="1"/>
      <c r="O180" s="1"/>
      <c r="P180" s="1"/>
      <c r="Q180" s="1"/>
      <c r="R180" s="1"/>
      <c r="S180" s="1"/>
      <c r="T180" s="29"/>
      <c r="U180" s="1"/>
      <c r="V180" s="29">
        <v>389282</v>
      </c>
    </row>
    <row r="181" spans="1:22" x14ac:dyDescent="0.35">
      <c r="A181" s="1"/>
      <c r="B181" s="1"/>
      <c r="C181" s="1" t="s">
        <v>295</v>
      </c>
      <c r="D181" s="1"/>
      <c r="E181" s="1"/>
      <c r="F181" s="1"/>
      <c r="G181" s="1"/>
      <c r="H181" s="1"/>
      <c r="I181" s="1"/>
      <c r="J181" s="28"/>
      <c r="K181" s="1"/>
      <c r="L181" s="1"/>
      <c r="M181" s="1"/>
      <c r="N181" s="1"/>
      <c r="O181" s="1"/>
      <c r="P181" s="1"/>
      <c r="Q181" s="1"/>
      <c r="R181" s="1"/>
      <c r="S181" s="1"/>
      <c r="T181" s="29"/>
      <c r="U181" s="1"/>
      <c r="V181" s="29">
        <v>0</v>
      </c>
    </row>
    <row r="182" spans="1:22" x14ac:dyDescent="0.35">
      <c r="A182" s="20"/>
      <c r="B182" s="20"/>
      <c r="C182" s="20" t="s">
        <v>296</v>
      </c>
      <c r="D182" s="20"/>
      <c r="E182" s="20"/>
      <c r="F182" s="20"/>
      <c r="G182" s="20"/>
      <c r="H182" s="20"/>
      <c r="I182" s="20"/>
      <c r="J182" s="30"/>
      <c r="K182" s="20"/>
      <c r="L182" s="20"/>
      <c r="M182" s="20"/>
      <c r="N182" s="20"/>
      <c r="O182" s="20"/>
      <c r="P182" s="20"/>
      <c r="Q182" s="20"/>
      <c r="R182" s="20"/>
      <c r="S182" s="20"/>
      <c r="T182" s="5"/>
      <c r="U182" s="20"/>
      <c r="V182" s="5">
        <f>V181</f>
        <v>0</v>
      </c>
    </row>
    <row r="183" spans="1:22" x14ac:dyDescent="0.35">
      <c r="A183" s="1"/>
      <c r="B183" s="1"/>
      <c r="C183" s="1" t="s">
        <v>32</v>
      </c>
      <c r="D183" s="1"/>
      <c r="E183" s="1"/>
      <c r="F183" s="1"/>
      <c r="G183" s="1"/>
      <c r="H183" s="1"/>
      <c r="I183" s="1"/>
      <c r="J183" s="28"/>
      <c r="K183" s="1"/>
      <c r="L183" s="1"/>
      <c r="M183" s="1"/>
      <c r="N183" s="1"/>
      <c r="O183" s="1"/>
      <c r="P183" s="1"/>
      <c r="Q183" s="1"/>
      <c r="R183" s="1"/>
      <c r="S183" s="1"/>
      <c r="T183" s="29"/>
      <c r="U183" s="1"/>
      <c r="V183" s="29">
        <v>15964</v>
      </c>
    </row>
    <row r="184" spans="1:22" x14ac:dyDescent="0.35">
      <c r="A184" s="20"/>
      <c r="B184" s="20"/>
      <c r="C184" s="20" t="s">
        <v>297</v>
      </c>
      <c r="D184" s="20"/>
      <c r="E184" s="20"/>
      <c r="F184" s="20"/>
      <c r="G184" s="20"/>
      <c r="H184" s="20"/>
      <c r="I184" s="20"/>
      <c r="J184" s="30"/>
      <c r="K184" s="20"/>
      <c r="L184" s="20"/>
      <c r="M184" s="20"/>
      <c r="N184" s="20"/>
      <c r="O184" s="20"/>
      <c r="P184" s="20"/>
      <c r="Q184" s="20"/>
      <c r="R184" s="20"/>
      <c r="S184" s="20"/>
      <c r="T184" s="5"/>
      <c r="U184" s="20"/>
      <c r="V184" s="5">
        <f>V183</f>
        <v>15964</v>
      </c>
    </row>
    <row r="185" spans="1:22" x14ac:dyDescent="0.35">
      <c r="A185" s="1"/>
      <c r="B185" s="1"/>
      <c r="C185" s="1" t="s">
        <v>33</v>
      </c>
      <c r="D185" s="1"/>
      <c r="E185" s="1"/>
      <c r="F185" s="1"/>
      <c r="G185" s="1"/>
      <c r="H185" s="1"/>
      <c r="I185" s="1"/>
      <c r="J185" s="28"/>
      <c r="K185" s="1"/>
      <c r="L185" s="1"/>
      <c r="M185" s="1"/>
      <c r="N185" s="1"/>
      <c r="O185" s="1"/>
      <c r="P185" s="1"/>
      <c r="Q185" s="1"/>
      <c r="R185" s="1"/>
      <c r="S185" s="1"/>
      <c r="T185" s="29"/>
      <c r="U185" s="1"/>
      <c r="V185" s="29">
        <v>18981</v>
      </c>
    </row>
    <row r="186" spans="1:22" x14ac:dyDescent="0.35">
      <c r="A186" s="20"/>
      <c r="B186" s="20"/>
      <c r="C186" s="20" t="s">
        <v>298</v>
      </c>
      <c r="D186" s="20"/>
      <c r="E186" s="20"/>
      <c r="F186" s="20"/>
      <c r="G186" s="20"/>
      <c r="H186" s="20"/>
      <c r="I186" s="20"/>
      <c r="J186" s="30"/>
      <c r="K186" s="20"/>
      <c r="L186" s="20"/>
      <c r="M186" s="20"/>
      <c r="N186" s="20"/>
      <c r="O186" s="20"/>
      <c r="P186" s="20"/>
      <c r="Q186" s="20"/>
      <c r="R186" s="20"/>
      <c r="S186" s="20"/>
      <c r="T186" s="5"/>
      <c r="U186" s="20"/>
      <c r="V186" s="5">
        <f>V185</f>
        <v>18981</v>
      </c>
    </row>
    <row r="187" spans="1:22" x14ac:dyDescent="0.35">
      <c r="A187" s="1"/>
      <c r="B187" s="1"/>
      <c r="C187" s="1" t="s">
        <v>34</v>
      </c>
      <c r="D187" s="1"/>
      <c r="E187" s="1"/>
      <c r="F187" s="1"/>
      <c r="G187" s="1"/>
      <c r="H187" s="1"/>
      <c r="I187" s="1"/>
      <c r="J187" s="28"/>
      <c r="K187" s="1"/>
      <c r="L187" s="1"/>
      <c r="M187" s="1"/>
      <c r="N187" s="1"/>
      <c r="O187" s="1"/>
      <c r="P187" s="1"/>
      <c r="Q187" s="1"/>
      <c r="R187" s="1"/>
      <c r="S187" s="1"/>
      <c r="T187" s="29"/>
      <c r="U187" s="1"/>
      <c r="V187" s="29">
        <v>6019</v>
      </c>
    </row>
    <row r="188" spans="1:22" x14ac:dyDescent="0.35">
      <c r="A188" s="20"/>
      <c r="B188" s="20"/>
      <c r="C188" s="20" t="s">
        <v>299</v>
      </c>
      <c r="D188" s="20"/>
      <c r="E188" s="20"/>
      <c r="F188" s="20"/>
      <c r="G188" s="20"/>
      <c r="H188" s="20"/>
      <c r="I188" s="20"/>
      <c r="J188" s="30"/>
      <c r="K188" s="20"/>
      <c r="L188" s="20"/>
      <c r="M188" s="20"/>
      <c r="N188" s="20"/>
      <c r="O188" s="20"/>
      <c r="P188" s="20"/>
      <c r="Q188" s="20"/>
      <c r="R188" s="20"/>
      <c r="S188" s="20"/>
      <c r="T188" s="5"/>
      <c r="U188" s="20"/>
      <c r="V188" s="5">
        <f>V187</f>
        <v>6019</v>
      </c>
    </row>
    <row r="189" spans="1:22" x14ac:dyDescent="0.35">
      <c r="A189" s="1"/>
      <c r="B189" s="1"/>
      <c r="C189" s="1" t="s">
        <v>300</v>
      </c>
      <c r="D189" s="1"/>
      <c r="E189" s="1"/>
      <c r="F189" s="1"/>
      <c r="G189" s="1"/>
      <c r="H189" s="1"/>
      <c r="I189" s="1"/>
      <c r="J189" s="28"/>
      <c r="K189" s="1"/>
      <c r="L189" s="1"/>
      <c r="M189" s="1"/>
      <c r="N189" s="1"/>
      <c r="O189" s="1"/>
      <c r="P189" s="1"/>
      <c r="Q189" s="1"/>
      <c r="R189" s="1"/>
      <c r="S189" s="1"/>
      <c r="T189" s="29"/>
      <c r="U189" s="1"/>
      <c r="V189" s="29">
        <v>0</v>
      </c>
    </row>
    <row r="190" spans="1:22" x14ac:dyDescent="0.35">
      <c r="A190" s="20"/>
      <c r="B190" s="20"/>
      <c r="C190" s="20" t="s">
        <v>301</v>
      </c>
      <c r="D190" s="20"/>
      <c r="E190" s="20"/>
      <c r="F190" s="20"/>
      <c r="G190" s="20"/>
      <c r="H190" s="20"/>
      <c r="I190" s="20"/>
      <c r="J190" s="30"/>
      <c r="K190" s="20"/>
      <c r="L190" s="20"/>
      <c r="M190" s="20"/>
      <c r="N190" s="20"/>
      <c r="O190" s="20"/>
      <c r="P190" s="20"/>
      <c r="Q190" s="20"/>
      <c r="R190" s="20"/>
      <c r="S190" s="20"/>
      <c r="T190" s="5"/>
      <c r="U190" s="20"/>
      <c r="V190" s="5">
        <f>V189</f>
        <v>0</v>
      </c>
    </row>
    <row r="191" spans="1:22" x14ac:dyDescent="0.35">
      <c r="A191" s="1"/>
      <c r="B191" s="1"/>
      <c r="C191" s="1" t="s">
        <v>35</v>
      </c>
      <c r="D191" s="1"/>
      <c r="E191" s="1"/>
      <c r="F191" s="1"/>
      <c r="G191" s="1"/>
      <c r="H191" s="1"/>
      <c r="I191" s="1"/>
      <c r="J191" s="28"/>
      <c r="K191" s="1"/>
      <c r="L191" s="1"/>
      <c r="M191" s="1"/>
      <c r="N191" s="1"/>
      <c r="O191" s="1"/>
      <c r="P191" s="1"/>
      <c r="Q191" s="1"/>
      <c r="R191" s="1"/>
      <c r="S191" s="1"/>
      <c r="T191" s="29"/>
      <c r="U191" s="1"/>
      <c r="V191" s="29">
        <v>348318</v>
      </c>
    </row>
    <row r="192" spans="1:22" x14ac:dyDescent="0.35">
      <c r="A192" s="20"/>
      <c r="B192" s="20"/>
      <c r="C192" s="20" t="s">
        <v>302</v>
      </c>
      <c r="D192" s="20"/>
      <c r="E192" s="20"/>
      <c r="F192" s="20"/>
      <c r="G192" s="20"/>
      <c r="H192" s="20"/>
      <c r="I192" s="20"/>
      <c r="J192" s="30"/>
      <c r="K192" s="20"/>
      <c r="L192" s="20"/>
      <c r="M192" s="20"/>
      <c r="N192" s="20"/>
      <c r="O192" s="20"/>
      <c r="P192" s="20"/>
      <c r="Q192" s="20"/>
      <c r="R192" s="20"/>
      <c r="S192" s="20"/>
      <c r="T192" s="5"/>
      <c r="U192" s="20"/>
      <c r="V192" s="5">
        <f>V191</f>
        <v>348318</v>
      </c>
    </row>
    <row r="193" spans="1:22" x14ac:dyDescent="0.35">
      <c r="A193" s="1"/>
      <c r="B193" s="1"/>
      <c r="C193" s="1" t="s">
        <v>303</v>
      </c>
      <c r="D193" s="1"/>
      <c r="E193" s="1"/>
      <c r="F193" s="1"/>
      <c r="G193" s="1"/>
      <c r="H193" s="1"/>
      <c r="I193" s="1"/>
      <c r="J193" s="28"/>
      <c r="K193" s="1"/>
      <c r="L193" s="1"/>
      <c r="M193" s="1"/>
      <c r="N193" s="1"/>
      <c r="O193" s="1"/>
      <c r="P193" s="1"/>
      <c r="Q193" s="1"/>
      <c r="R193" s="1"/>
      <c r="S193" s="1"/>
      <c r="T193" s="29"/>
      <c r="U193" s="1"/>
      <c r="V193" s="29">
        <v>0</v>
      </c>
    </row>
    <row r="194" spans="1:22" x14ac:dyDescent="0.35">
      <c r="A194" s="20"/>
      <c r="B194" s="20"/>
      <c r="C194" s="20" t="s">
        <v>304</v>
      </c>
      <c r="D194" s="20"/>
      <c r="E194" s="20"/>
      <c r="F194" s="20"/>
      <c r="G194" s="20"/>
      <c r="H194" s="20"/>
      <c r="I194" s="20"/>
      <c r="J194" s="30"/>
      <c r="K194" s="20"/>
      <c r="L194" s="20"/>
      <c r="M194" s="20"/>
      <c r="N194" s="20"/>
      <c r="O194" s="20"/>
      <c r="P194" s="20"/>
      <c r="Q194" s="20"/>
      <c r="R194" s="20"/>
      <c r="S194" s="20"/>
      <c r="T194" s="5"/>
      <c r="U194" s="20"/>
      <c r="V194" s="5">
        <f>V193</f>
        <v>0</v>
      </c>
    </row>
    <row r="195" spans="1:22" x14ac:dyDescent="0.35">
      <c r="A195" s="1"/>
      <c r="B195" s="1"/>
      <c r="C195" s="1" t="s">
        <v>305</v>
      </c>
      <c r="D195" s="1"/>
      <c r="E195" s="1"/>
      <c r="F195" s="1"/>
      <c r="G195" s="1"/>
      <c r="H195" s="1"/>
      <c r="I195" s="1"/>
      <c r="J195" s="28"/>
      <c r="K195" s="1"/>
      <c r="L195" s="1"/>
      <c r="M195" s="1"/>
      <c r="N195" s="1"/>
      <c r="O195" s="1"/>
      <c r="P195" s="1"/>
      <c r="Q195" s="1"/>
      <c r="R195" s="1"/>
      <c r="S195" s="1"/>
      <c r="T195" s="29"/>
      <c r="U195" s="1"/>
      <c r="V195" s="29">
        <v>0</v>
      </c>
    </row>
    <row r="196" spans="1:22" ht="15" thickBot="1" x14ac:dyDescent="0.4">
      <c r="A196" s="20"/>
      <c r="B196" s="20"/>
      <c r="C196" s="20" t="s">
        <v>306</v>
      </c>
      <c r="D196" s="20"/>
      <c r="E196" s="20"/>
      <c r="F196" s="20"/>
      <c r="G196" s="20"/>
      <c r="H196" s="20"/>
      <c r="I196" s="20"/>
      <c r="J196" s="30"/>
      <c r="K196" s="20"/>
      <c r="L196" s="20"/>
      <c r="M196" s="20"/>
      <c r="N196" s="20"/>
      <c r="O196" s="20"/>
      <c r="P196" s="20"/>
      <c r="Q196" s="20"/>
      <c r="R196" s="20"/>
      <c r="S196" s="20"/>
      <c r="T196" s="6"/>
      <c r="U196" s="20"/>
      <c r="V196" s="6">
        <f>V195</f>
        <v>0</v>
      </c>
    </row>
    <row r="197" spans="1:22" x14ac:dyDescent="0.35">
      <c r="A197" s="20"/>
      <c r="B197" s="20" t="s">
        <v>36</v>
      </c>
      <c r="C197" s="20"/>
      <c r="D197" s="20"/>
      <c r="E197" s="20"/>
      <c r="F197" s="20"/>
      <c r="G197" s="20"/>
      <c r="H197" s="20"/>
      <c r="I197" s="20"/>
      <c r="J197" s="30"/>
      <c r="K197" s="20"/>
      <c r="L197" s="20"/>
      <c r="M197" s="20"/>
      <c r="N197" s="20"/>
      <c r="O197" s="20"/>
      <c r="P197" s="20"/>
      <c r="Q197" s="20"/>
      <c r="R197" s="20"/>
      <c r="S197" s="20"/>
      <c r="T197" s="5"/>
      <c r="U197" s="20"/>
      <c r="V197" s="5">
        <f>ROUND(V182+V184+V186+V188+V190+V192+V194+V196,5)</f>
        <v>389282</v>
      </c>
    </row>
    <row r="198" spans="1:22" x14ac:dyDescent="0.35">
      <c r="A198" s="1"/>
      <c r="B198" s="1" t="s">
        <v>37</v>
      </c>
      <c r="C198" s="1"/>
      <c r="D198" s="1"/>
      <c r="E198" s="1"/>
      <c r="F198" s="1"/>
      <c r="G198" s="1"/>
      <c r="H198" s="1"/>
      <c r="I198" s="1"/>
      <c r="J198" s="28"/>
      <c r="K198" s="1"/>
      <c r="L198" s="1"/>
      <c r="M198" s="1"/>
      <c r="N198" s="1"/>
      <c r="O198" s="1"/>
      <c r="P198" s="1"/>
      <c r="Q198" s="1"/>
      <c r="R198" s="1"/>
      <c r="S198" s="1"/>
      <c r="T198" s="29"/>
      <c r="U198" s="1"/>
      <c r="V198" s="29">
        <v>-389282</v>
      </c>
    </row>
    <row r="199" spans="1:22" x14ac:dyDescent="0.35">
      <c r="A199" s="20"/>
      <c r="B199" s="20" t="s">
        <v>307</v>
      </c>
      <c r="C199" s="20"/>
      <c r="D199" s="20"/>
      <c r="E199" s="20"/>
      <c r="F199" s="20"/>
      <c r="G199" s="20"/>
      <c r="H199" s="20"/>
      <c r="I199" s="20"/>
      <c r="J199" s="30"/>
      <c r="K199" s="20"/>
      <c r="L199" s="20"/>
      <c r="M199" s="20"/>
      <c r="N199" s="20"/>
      <c r="O199" s="20"/>
      <c r="P199" s="20"/>
      <c r="Q199" s="20"/>
      <c r="R199" s="20"/>
      <c r="S199" s="20"/>
      <c r="T199" s="5"/>
      <c r="U199" s="20"/>
      <c r="V199" s="5">
        <f>V198</f>
        <v>-389282</v>
      </c>
    </row>
    <row r="200" spans="1:22" x14ac:dyDescent="0.35">
      <c r="A200" s="1"/>
      <c r="B200" s="1" t="s">
        <v>308</v>
      </c>
      <c r="C200" s="1"/>
      <c r="D200" s="1"/>
      <c r="E200" s="1"/>
      <c r="F200" s="1"/>
      <c r="G200" s="1"/>
      <c r="H200" s="1"/>
      <c r="I200" s="1"/>
      <c r="J200" s="28"/>
      <c r="K200" s="1"/>
      <c r="L200" s="1"/>
      <c r="M200" s="1"/>
      <c r="N200" s="1"/>
      <c r="O200" s="1"/>
      <c r="P200" s="1"/>
      <c r="Q200" s="1"/>
      <c r="R200" s="1"/>
      <c r="S200" s="1"/>
      <c r="T200" s="29"/>
      <c r="U200" s="1"/>
      <c r="V200" s="29">
        <v>0</v>
      </c>
    </row>
    <row r="201" spans="1:22" x14ac:dyDescent="0.35">
      <c r="A201" s="20"/>
      <c r="B201" s="20" t="s">
        <v>309</v>
      </c>
      <c r="C201" s="20"/>
      <c r="D201" s="20"/>
      <c r="E201" s="20"/>
      <c r="F201" s="20"/>
      <c r="G201" s="20"/>
      <c r="H201" s="20"/>
      <c r="I201" s="20"/>
      <c r="J201" s="30"/>
      <c r="K201" s="20"/>
      <c r="L201" s="20"/>
      <c r="M201" s="20"/>
      <c r="N201" s="20"/>
      <c r="O201" s="20"/>
      <c r="P201" s="20"/>
      <c r="Q201" s="20"/>
      <c r="R201" s="20"/>
      <c r="S201" s="20"/>
      <c r="T201" s="5"/>
      <c r="U201" s="20"/>
      <c r="V201" s="5">
        <f>V200</f>
        <v>0</v>
      </c>
    </row>
    <row r="202" spans="1:22" x14ac:dyDescent="0.35">
      <c r="A202" s="1"/>
      <c r="B202" s="1" t="s">
        <v>310</v>
      </c>
      <c r="C202" s="1"/>
      <c r="D202" s="1"/>
      <c r="E202" s="1"/>
      <c r="F202" s="1"/>
      <c r="G202" s="1"/>
      <c r="H202" s="1"/>
      <c r="I202" s="1"/>
      <c r="J202" s="28"/>
      <c r="K202" s="1"/>
      <c r="L202" s="1"/>
      <c r="M202" s="1"/>
      <c r="N202" s="1"/>
      <c r="O202" s="1"/>
      <c r="P202" s="1"/>
      <c r="Q202" s="1"/>
      <c r="R202" s="1"/>
      <c r="S202" s="1"/>
      <c r="T202" s="29"/>
      <c r="U202" s="1"/>
      <c r="V202" s="29">
        <v>0</v>
      </c>
    </row>
    <row r="203" spans="1:22" x14ac:dyDescent="0.35">
      <c r="A203" s="20"/>
      <c r="B203" s="20" t="s">
        <v>311</v>
      </c>
      <c r="C203" s="20"/>
      <c r="D203" s="20"/>
      <c r="E203" s="20"/>
      <c r="F203" s="20"/>
      <c r="G203" s="20"/>
      <c r="H203" s="20"/>
      <c r="I203" s="20"/>
      <c r="J203" s="30"/>
      <c r="K203" s="20"/>
      <c r="L203" s="20"/>
      <c r="M203" s="20"/>
      <c r="N203" s="20"/>
      <c r="O203" s="20"/>
      <c r="P203" s="20"/>
      <c r="Q203" s="20"/>
      <c r="R203" s="20"/>
      <c r="S203" s="20"/>
      <c r="T203" s="5"/>
      <c r="U203" s="20"/>
      <c r="V203" s="5">
        <f>V202</f>
        <v>0</v>
      </c>
    </row>
    <row r="204" spans="1:22" x14ac:dyDescent="0.35">
      <c r="A204" s="1"/>
      <c r="B204" s="1" t="s">
        <v>312</v>
      </c>
      <c r="C204" s="1"/>
      <c r="D204" s="1"/>
      <c r="E204" s="1"/>
      <c r="F204" s="1"/>
      <c r="G204" s="1"/>
      <c r="H204" s="1"/>
      <c r="I204" s="1"/>
      <c r="J204" s="28"/>
      <c r="K204" s="1"/>
      <c r="L204" s="1"/>
      <c r="M204" s="1"/>
      <c r="N204" s="1"/>
      <c r="O204" s="1"/>
      <c r="P204" s="1"/>
      <c r="Q204" s="1"/>
      <c r="R204" s="1"/>
      <c r="S204" s="1"/>
      <c r="T204" s="29"/>
      <c r="U204" s="1"/>
      <c r="V204" s="29">
        <v>0</v>
      </c>
    </row>
    <row r="205" spans="1:22" x14ac:dyDescent="0.35">
      <c r="A205" s="20"/>
      <c r="B205" s="20" t="s">
        <v>313</v>
      </c>
      <c r="C205" s="20"/>
      <c r="D205" s="20"/>
      <c r="E205" s="20"/>
      <c r="F205" s="20"/>
      <c r="G205" s="20"/>
      <c r="H205" s="20"/>
      <c r="I205" s="20"/>
      <c r="J205" s="30"/>
      <c r="K205" s="20"/>
      <c r="L205" s="20"/>
      <c r="M205" s="20"/>
      <c r="N205" s="20"/>
      <c r="O205" s="20"/>
      <c r="P205" s="20"/>
      <c r="Q205" s="20"/>
      <c r="R205" s="20"/>
      <c r="S205" s="20"/>
      <c r="T205" s="5"/>
      <c r="U205" s="20"/>
      <c r="V205" s="5">
        <f>V204</f>
        <v>0</v>
      </c>
    </row>
    <row r="206" spans="1:22" x14ac:dyDescent="0.35">
      <c r="A206" s="1"/>
      <c r="B206" s="1" t="s">
        <v>314</v>
      </c>
      <c r="C206" s="1"/>
      <c r="D206" s="1"/>
      <c r="E206" s="1"/>
      <c r="F206" s="1"/>
      <c r="G206" s="1"/>
      <c r="H206" s="1"/>
      <c r="I206" s="1"/>
      <c r="J206" s="28"/>
      <c r="K206" s="1"/>
      <c r="L206" s="1"/>
      <c r="M206" s="1"/>
      <c r="N206" s="1"/>
      <c r="O206" s="1"/>
      <c r="P206" s="1"/>
      <c r="Q206" s="1"/>
      <c r="R206" s="1"/>
      <c r="S206" s="1"/>
      <c r="T206" s="29"/>
      <c r="U206" s="1"/>
      <c r="V206" s="29">
        <v>0</v>
      </c>
    </row>
    <row r="207" spans="1:22" x14ac:dyDescent="0.35">
      <c r="A207" s="20"/>
      <c r="B207" s="20" t="s">
        <v>315</v>
      </c>
      <c r="C207" s="20"/>
      <c r="D207" s="20"/>
      <c r="E207" s="20"/>
      <c r="F207" s="20"/>
      <c r="G207" s="20"/>
      <c r="H207" s="20"/>
      <c r="I207" s="20"/>
      <c r="J207" s="30"/>
      <c r="K207" s="20"/>
      <c r="L207" s="20"/>
      <c r="M207" s="20"/>
      <c r="N207" s="20"/>
      <c r="O207" s="20"/>
      <c r="P207" s="20"/>
      <c r="Q207" s="20"/>
      <c r="R207" s="20"/>
      <c r="S207" s="20"/>
      <c r="T207" s="5"/>
      <c r="U207" s="20"/>
      <c r="V207" s="5">
        <f>V206</f>
        <v>0</v>
      </c>
    </row>
    <row r="208" spans="1:22" x14ac:dyDescent="0.35">
      <c r="A208" s="1"/>
      <c r="B208" s="1" t="s">
        <v>316</v>
      </c>
      <c r="C208" s="1"/>
      <c r="D208" s="1"/>
      <c r="E208" s="1"/>
      <c r="F208" s="1"/>
      <c r="G208" s="1"/>
      <c r="H208" s="1"/>
      <c r="I208" s="1"/>
      <c r="J208" s="28"/>
      <c r="K208" s="1"/>
      <c r="L208" s="1"/>
      <c r="M208" s="1"/>
      <c r="N208" s="1"/>
      <c r="O208" s="1"/>
      <c r="P208" s="1"/>
      <c r="Q208" s="1"/>
      <c r="R208" s="1"/>
      <c r="S208" s="1"/>
      <c r="T208" s="29"/>
      <c r="U208" s="1"/>
      <c r="V208" s="29">
        <v>0</v>
      </c>
    </row>
    <row r="209" spans="1:22" x14ac:dyDescent="0.35">
      <c r="A209" s="20"/>
      <c r="B209" s="20" t="s">
        <v>317</v>
      </c>
      <c r="C209" s="20"/>
      <c r="D209" s="20"/>
      <c r="E209" s="20"/>
      <c r="F209" s="20"/>
      <c r="G209" s="20"/>
      <c r="H209" s="20"/>
      <c r="I209" s="20"/>
      <c r="J209" s="30"/>
      <c r="K209" s="20"/>
      <c r="L209" s="20"/>
      <c r="M209" s="20"/>
      <c r="N209" s="20"/>
      <c r="O209" s="20"/>
      <c r="P209" s="20"/>
      <c r="Q209" s="20"/>
      <c r="R209" s="20"/>
      <c r="S209" s="20"/>
      <c r="T209" s="5"/>
      <c r="U209" s="20"/>
      <c r="V209" s="5">
        <f>V208</f>
        <v>0</v>
      </c>
    </row>
    <row r="210" spans="1:22" x14ac:dyDescent="0.35">
      <c r="A210" s="1"/>
      <c r="B210" s="1" t="s">
        <v>318</v>
      </c>
      <c r="C210" s="1"/>
      <c r="D210" s="1"/>
      <c r="E210" s="1"/>
      <c r="F210" s="1"/>
      <c r="G210" s="1"/>
      <c r="H210" s="1"/>
      <c r="I210" s="1"/>
      <c r="J210" s="28"/>
      <c r="K210" s="1"/>
      <c r="L210" s="1"/>
      <c r="M210" s="1"/>
      <c r="N210" s="1"/>
      <c r="O210" s="1"/>
      <c r="P210" s="1"/>
      <c r="Q210" s="1"/>
      <c r="R210" s="1"/>
      <c r="S210" s="1"/>
      <c r="T210" s="29"/>
      <c r="U210" s="1"/>
      <c r="V210" s="29">
        <v>0</v>
      </c>
    </row>
    <row r="211" spans="1:22" x14ac:dyDescent="0.35">
      <c r="A211" s="20"/>
      <c r="B211" s="20" t="s">
        <v>319</v>
      </c>
      <c r="C211" s="20"/>
      <c r="D211" s="20"/>
      <c r="E211" s="20"/>
      <c r="F211" s="20"/>
      <c r="G211" s="20"/>
      <c r="H211" s="20"/>
      <c r="I211" s="20"/>
      <c r="J211" s="30"/>
      <c r="K211" s="20"/>
      <c r="L211" s="20"/>
      <c r="M211" s="20"/>
      <c r="N211" s="20"/>
      <c r="O211" s="20"/>
      <c r="P211" s="20"/>
      <c r="Q211" s="20"/>
      <c r="R211" s="20"/>
      <c r="S211" s="20"/>
      <c r="T211" s="5"/>
      <c r="U211" s="20"/>
      <c r="V211" s="5">
        <f>V210</f>
        <v>0</v>
      </c>
    </row>
    <row r="212" spans="1:22" x14ac:dyDescent="0.35">
      <c r="A212" s="1"/>
      <c r="B212" s="1" t="s">
        <v>43</v>
      </c>
      <c r="C212" s="1"/>
      <c r="D212" s="1"/>
      <c r="E212" s="1"/>
      <c r="F212" s="1"/>
      <c r="G212" s="1"/>
      <c r="H212" s="1"/>
      <c r="I212" s="1"/>
      <c r="J212" s="28"/>
      <c r="K212" s="1"/>
      <c r="L212" s="1"/>
      <c r="M212" s="1"/>
      <c r="N212" s="1"/>
      <c r="O212" s="1"/>
      <c r="P212" s="1"/>
      <c r="Q212" s="1"/>
      <c r="R212" s="1"/>
      <c r="S212" s="1"/>
      <c r="T212" s="29"/>
      <c r="U212" s="1"/>
      <c r="V212" s="29">
        <v>-60475</v>
      </c>
    </row>
    <row r="213" spans="1:22" x14ac:dyDescent="0.35">
      <c r="A213" s="1"/>
      <c r="B213" s="1"/>
      <c r="C213" s="1" t="s">
        <v>195</v>
      </c>
      <c r="D213" s="1"/>
      <c r="E213" s="1"/>
      <c r="F213" s="1"/>
      <c r="G213" s="1"/>
      <c r="H213" s="1"/>
      <c r="I213" s="1"/>
      <c r="J213" s="28"/>
      <c r="K213" s="1"/>
      <c r="L213" s="1"/>
      <c r="M213" s="1"/>
      <c r="N213" s="1"/>
      <c r="O213" s="1"/>
      <c r="P213" s="1"/>
      <c r="Q213" s="1"/>
      <c r="R213" s="1"/>
      <c r="S213" s="1"/>
      <c r="T213" s="29"/>
      <c r="U213" s="1"/>
      <c r="V213" s="29">
        <v>0</v>
      </c>
    </row>
    <row r="214" spans="1:22" x14ac:dyDescent="0.35">
      <c r="A214" s="20"/>
      <c r="B214" s="20"/>
      <c r="C214" s="20" t="s">
        <v>320</v>
      </c>
      <c r="D214" s="20"/>
      <c r="E214" s="20"/>
      <c r="F214" s="20"/>
      <c r="G214" s="20"/>
      <c r="H214" s="20"/>
      <c r="I214" s="20"/>
      <c r="J214" s="30"/>
      <c r="K214" s="20"/>
      <c r="L214" s="20"/>
      <c r="M214" s="20"/>
      <c r="N214" s="20"/>
      <c r="O214" s="20"/>
      <c r="P214" s="20"/>
      <c r="Q214" s="20"/>
      <c r="R214" s="20"/>
      <c r="S214" s="20"/>
      <c r="T214" s="5"/>
      <c r="U214" s="20"/>
      <c r="V214" s="5">
        <f>V213</f>
        <v>0</v>
      </c>
    </row>
    <row r="215" spans="1:22" x14ac:dyDescent="0.35">
      <c r="A215" s="1"/>
      <c r="B215" s="1"/>
      <c r="C215" s="1" t="s">
        <v>44</v>
      </c>
      <c r="D215" s="1"/>
      <c r="E215" s="1"/>
      <c r="F215" s="1"/>
      <c r="G215" s="1"/>
      <c r="H215" s="1"/>
      <c r="I215" s="1"/>
      <c r="J215" s="28"/>
      <c r="K215" s="1"/>
      <c r="L215" s="1"/>
      <c r="M215" s="1"/>
      <c r="N215" s="1"/>
      <c r="O215" s="1"/>
      <c r="P215" s="1"/>
      <c r="Q215" s="1"/>
      <c r="R215" s="1"/>
      <c r="S215" s="1"/>
      <c r="T215" s="29"/>
      <c r="U215" s="1"/>
      <c r="V215" s="29">
        <v>-1500</v>
      </c>
    </row>
    <row r="216" spans="1:22" x14ac:dyDescent="0.35">
      <c r="A216" s="20"/>
      <c r="B216" s="20"/>
      <c r="C216" s="20" t="s">
        <v>321</v>
      </c>
      <c r="D216" s="20"/>
      <c r="E216" s="20"/>
      <c r="F216" s="20"/>
      <c r="G216" s="20"/>
      <c r="H216" s="20"/>
      <c r="I216" s="20"/>
      <c r="J216" s="30"/>
      <c r="K216" s="20"/>
      <c r="L216" s="20"/>
      <c r="M216" s="20"/>
      <c r="N216" s="20"/>
      <c r="O216" s="20"/>
      <c r="P216" s="20"/>
      <c r="Q216" s="20"/>
      <c r="R216" s="20"/>
      <c r="S216" s="20"/>
      <c r="T216" s="5"/>
      <c r="U216" s="20"/>
      <c r="V216" s="5">
        <f>V215</f>
        <v>-1500</v>
      </c>
    </row>
    <row r="217" spans="1:22" x14ac:dyDescent="0.35">
      <c r="A217" s="1"/>
      <c r="B217" s="1"/>
      <c r="C217" s="1" t="s">
        <v>196</v>
      </c>
      <c r="D217" s="1"/>
      <c r="E217" s="1"/>
      <c r="F217" s="1"/>
      <c r="G217" s="1"/>
      <c r="H217" s="1"/>
      <c r="I217" s="1"/>
      <c r="J217" s="28"/>
      <c r="K217" s="1"/>
      <c r="L217" s="1"/>
      <c r="M217" s="1"/>
      <c r="N217" s="1"/>
      <c r="O217" s="1"/>
      <c r="P217" s="1"/>
      <c r="Q217" s="1"/>
      <c r="R217" s="1"/>
      <c r="S217" s="1"/>
      <c r="T217" s="29"/>
      <c r="U217" s="1"/>
      <c r="V217" s="29">
        <v>0</v>
      </c>
    </row>
    <row r="218" spans="1:22" x14ac:dyDescent="0.35">
      <c r="A218" s="20"/>
      <c r="B218" s="20"/>
      <c r="C218" s="20" t="s">
        <v>322</v>
      </c>
      <c r="D218" s="20"/>
      <c r="E218" s="20"/>
      <c r="F218" s="20"/>
      <c r="G218" s="20"/>
      <c r="H218" s="20"/>
      <c r="I218" s="20"/>
      <c r="J218" s="30"/>
      <c r="K218" s="20"/>
      <c r="L218" s="20"/>
      <c r="M218" s="20"/>
      <c r="N218" s="20"/>
      <c r="O218" s="20"/>
      <c r="P218" s="20"/>
      <c r="Q218" s="20"/>
      <c r="R218" s="20"/>
      <c r="S218" s="20"/>
      <c r="T218" s="5"/>
      <c r="U218" s="20"/>
      <c r="V218" s="5">
        <f>V217</f>
        <v>0</v>
      </c>
    </row>
    <row r="219" spans="1:22" x14ac:dyDescent="0.35">
      <c r="A219" s="1"/>
      <c r="B219" s="1"/>
      <c r="C219" s="1" t="s">
        <v>45</v>
      </c>
      <c r="D219" s="1"/>
      <c r="E219" s="1"/>
      <c r="F219" s="1"/>
      <c r="G219" s="1"/>
      <c r="H219" s="1"/>
      <c r="I219" s="1"/>
      <c r="J219" s="28"/>
      <c r="K219" s="1"/>
      <c r="L219" s="1"/>
      <c r="M219" s="1"/>
      <c r="N219" s="1"/>
      <c r="O219" s="1"/>
      <c r="P219" s="1"/>
      <c r="Q219" s="1"/>
      <c r="R219" s="1"/>
      <c r="S219" s="1"/>
      <c r="T219" s="29"/>
      <c r="U219" s="1"/>
      <c r="V219" s="29">
        <v>0</v>
      </c>
    </row>
    <row r="220" spans="1:22" x14ac:dyDescent="0.35">
      <c r="A220" s="20"/>
      <c r="B220" s="20"/>
      <c r="C220" s="20"/>
      <c r="D220" s="20"/>
      <c r="E220" s="20"/>
      <c r="F220" s="20"/>
      <c r="G220" s="20"/>
      <c r="H220" s="20" t="s">
        <v>420</v>
      </c>
      <c r="I220" s="20"/>
      <c r="J220" s="30">
        <v>45546</v>
      </c>
      <c r="K220" s="20"/>
      <c r="L220" s="20" t="s">
        <v>456</v>
      </c>
      <c r="M220" s="20"/>
      <c r="N220" s="20" t="s">
        <v>514</v>
      </c>
      <c r="O220" s="20"/>
      <c r="P220" s="20"/>
      <c r="Q220" s="20"/>
      <c r="R220" s="20" t="s">
        <v>45</v>
      </c>
      <c r="S220" s="20"/>
      <c r="T220" s="5">
        <v>-7500</v>
      </c>
      <c r="U220" s="20"/>
      <c r="V220" s="5">
        <f t="shared" ref="V220:V235" si="5">ROUND(V219+T220,5)</f>
        <v>-7500</v>
      </c>
    </row>
    <row r="221" spans="1:22" x14ac:dyDescent="0.35">
      <c r="A221" s="20"/>
      <c r="B221" s="20"/>
      <c r="C221" s="20"/>
      <c r="D221" s="20"/>
      <c r="E221" s="20"/>
      <c r="F221" s="20"/>
      <c r="G221" s="20"/>
      <c r="H221" s="20" t="s">
        <v>420</v>
      </c>
      <c r="I221" s="20"/>
      <c r="J221" s="30">
        <v>45546</v>
      </c>
      <c r="K221" s="20"/>
      <c r="L221" s="20" t="s">
        <v>456</v>
      </c>
      <c r="M221" s="20"/>
      <c r="N221" s="20" t="s">
        <v>515</v>
      </c>
      <c r="O221" s="20"/>
      <c r="P221" s="20"/>
      <c r="Q221" s="20"/>
      <c r="R221" s="20" t="s">
        <v>45</v>
      </c>
      <c r="S221" s="20"/>
      <c r="T221" s="5">
        <v>-40000</v>
      </c>
      <c r="U221" s="20"/>
      <c r="V221" s="5">
        <f t="shared" si="5"/>
        <v>-47500</v>
      </c>
    </row>
    <row r="222" spans="1:22" x14ac:dyDescent="0.35">
      <c r="A222" s="20"/>
      <c r="B222" s="20"/>
      <c r="C222" s="20"/>
      <c r="D222" s="20"/>
      <c r="E222" s="20"/>
      <c r="F222" s="20"/>
      <c r="G222" s="20"/>
      <c r="H222" s="20" t="s">
        <v>420</v>
      </c>
      <c r="I222" s="20"/>
      <c r="J222" s="30">
        <v>45546</v>
      </c>
      <c r="K222" s="20"/>
      <c r="L222" s="20" t="s">
        <v>456</v>
      </c>
      <c r="M222" s="20"/>
      <c r="N222" s="20" t="s">
        <v>505</v>
      </c>
      <c r="O222" s="20"/>
      <c r="P222" s="20"/>
      <c r="Q222" s="20"/>
      <c r="R222" s="20" t="s">
        <v>45</v>
      </c>
      <c r="S222" s="20"/>
      <c r="T222" s="5">
        <v>-40000</v>
      </c>
      <c r="U222" s="20"/>
      <c r="V222" s="5">
        <f t="shared" si="5"/>
        <v>-87500</v>
      </c>
    </row>
    <row r="223" spans="1:22" x14ac:dyDescent="0.35">
      <c r="A223" s="20"/>
      <c r="B223" s="20"/>
      <c r="C223" s="20"/>
      <c r="D223" s="20"/>
      <c r="E223" s="20"/>
      <c r="F223" s="20"/>
      <c r="G223" s="20"/>
      <c r="H223" s="20" t="s">
        <v>420</v>
      </c>
      <c r="I223" s="20"/>
      <c r="J223" s="30">
        <v>45546</v>
      </c>
      <c r="K223" s="20"/>
      <c r="L223" s="20" t="s">
        <v>456</v>
      </c>
      <c r="M223" s="20"/>
      <c r="N223" s="20" t="s">
        <v>503</v>
      </c>
      <c r="O223" s="20"/>
      <c r="P223" s="20"/>
      <c r="Q223" s="20"/>
      <c r="R223" s="20" t="s">
        <v>45</v>
      </c>
      <c r="S223" s="20"/>
      <c r="T223" s="5">
        <v>-40000</v>
      </c>
      <c r="U223" s="20"/>
      <c r="V223" s="5">
        <f t="shared" si="5"/>
        <v>-127500</v>
      </c>
    </row>
    <row r="224" spans="1:22" x14ac:dyDescent="0.35">
      <c r="A224" s="20"/>
      <c r="B224" s="20"/>
      <c r="C224" s="20"/>
      <c r="D224" s="20"/>
      <c r="E224" s="20"/>
      <c r="F224" s="20"/>
      <c r="G224" s="20"/>
      <c r="H224" s="20" t="s">
        <v>420</v>
      </c>
      <c r="I224" s="20"/>
      <c r="J224" s="30">
        <v>45546</v>
      </c>
      <c r="K224" s="20"/>
      <c r="L224" s="20" t="s">
        <v>456</v>
      </c>
      <c r="M224" s="20"/>
      <c r="N224" s="20" t="s">
        <v>516</v>
      </c>
      <c r="O224" s="20"/>
      <c r="P224" s="20"/>
      <c r="Q224" s="20"/>
      <c r="R224" s="20" t="s">
        <v>45</v>
      </c>
      <c r="S224" s="20"/>
      <c r="T224" s="5">
        <v>-10000</v>
      </c>
      <c r="U224" s="20"/>
      <c r="V224" s="5">
        <f t="shared" si="5"/>
        <v>-137500</v>
      </c>
    </row>
    <row r="225" spans="1:22" x14ac:dyDescent="0.35">
      <c r="A225" s="20"/>
      <c r="B225" s="20"/>
      <c r="C225" s="20"/>
      <c r="D225" s="20"/>
      <c r="E225" s="20"/>
      <c r="F225" s="20"/>
      <c r="G225" s="20"/>
      <c r="H225" s="20" t="s">
        <v>420</v>
      </c>
      <c r="I225" s="20"/>
      <c r="J225" s="30">
        <v>45546</v>
      </c>
      <c r="K225" s="20"/>
      <c r="L225" s="20" t="s">
        <v>456</v>
      </c>
      <c r="M225" s="20"/>
      <c r="N225" s="20" t="s">
        <v>517</v>
      </c>
      <c r="O225" s="20"/>
      <c r="P225" s="20"/>
      <c r="Q225" s="20"/>
      <c r="R225" s="20" t="s">
        <v>45</v>
      </c>
      <c r="S225" s="20"/>
      <c r="T225" s="5">
        <v>-5000</v>
      </c>
      <c r="U225" s="20"/>
      <c r="V225" s="5">
        <f t="shared" si="5"/>
        <v>-142500</v>
      </c>
    </row>
    <row r="226" spans="1:22" x14ac:dyDescent="0.35">
      <c r="A226" s="20"/>
      <c r="B226" s="20"/>
      <c r="C226" s="20"/>
      <c r="D226" s="20"/>
      <c r="E226" s="20"/>
      <c r="F226" s="20"/>
      <c r="G226" s="20"/>
      <c r="H226" s="20" t="s">
        <v>420</v>
      </c>
      <c r="I226" s="20"/>
      <c r="J226" s="30">
        <v>45546</v>
      </c>
      <c r="K226" s="20"/>
      <c r="L226" s="20" t="s">
        <v>456</v>
      </c>
      <c r="M226" s="20"/>
      <c r="N226" s="20" t="s">
        <v>502</v>
      </c>
      <c r="O226" s="20"/>
      <c r="P226" s="20"/>
      <c r="Q226" s="20"/>
      <c r="R226" s="20" t="s">
        <v>45</v>
      </c>
      <c r="S226" s="20"/>
      <c r="T226" s="5">
        <v>-10000</v>
      </c>
      <c r="U226" s="20"/>
      <c r="V226" s="5">
        <f t="shared" si="5"/>
        <v>-152500</v>
      </c>
    </row>
    <row r="227" spans="1:22" x14ac:dyDescent="0.35">
      <c r="A227" s="20"/>
      <c r="B227" s="20"/>
      <c r="C227" s="20"/>
      <c r="D227" s="20"/>
      <c r="E227" s="20"/>
      <c r="F227" s="20"/>
      <c r="G227" s="20"/>
      <c r="H227" s="20" t="s">
        <v>420</v>
      </c>
      <c r="I227" s="20"/>
      <c r="J227" s="30">
        <v>45546</v>
      </c>
      <c r="K227" s="20"/>
      <c r="L227" s="20" t="s">
        <v>456</v>
      </c>
      <c r="M227" s="20"/>
      <c r="N227" s="20" t="s">
        <v>518</v>
      </c>
      <c r="O227" s="20"/>
      <c r="P227" s="20"/>
      <c r="Q227" s="20"/>
      <c r="R227" s="20" t="s">
        <v>45</v>
      </c>
      <c r="S227" s="20"/>
      <c r="T227" s="5">
        <v>-10000</v>
      </c>
      <c r="U227" s="20"/>
      <c r="V227" s="5">
        <f t="shared" si="5"/>
        <v>-162500</v>
      </c>
    </row>
    <row r="228" spans="1:22" x14ac:dyDescent="0.35">
      <c r="A228" s="20"/>
      <c r="B228" s="20"/>
      <c r="C228" s="20"/>
      <c r="D228" s="20"/>
      <c r="E228" s="20"/>
      <c r="F228" s="20"/>
      <c r="G228" s="20"/>
      <c r="H228" s="20" t="s">
        <v>420</v>
      </c>
      <c r="I228" s="20"/>
      <c r="J228" s="30">
        <v>45546</v>
      </c>
      <c r="K228" s="20"/>
      <c r="L228" s="20" t="s">
        <v>456</v>
      </c>
      <c r="M228" s="20"/>
      <c r="N228" s="20" t="s">
        <v>519</v>
      </c>
      <c r="O228" s="20"/>
      <c r="P228" s="20"/>
      <c r="Q228" s="20"/>
      <c r="R228" s="20" t="s">
        <v>45</v>
      </c>
      <c r="S228" s="20"/>
      <c r="T228" s="5">
        <v>-10000</v>
      </c>
      <c r="U228" s="20"/>
      <c r="V228" s="5">
        <f t="shared" si="5"/>
        <v>-172500</v>
      </c>
    </row>
    <row r="229" spans="1:22" x14ac:dyDescent="0.35">
      <c r="A229" s="20"/>
      <c r="B229" s="20"/>
      <c r="C229" s="20"/>
      <c r="D229" s="20"/>
      <c r="E229" s="20"/>
      <c r="F229" s="20"/>
      <c r="G229" s="20"/>
      <c r="H229" s="20" t="s">
        <v>420</v>
      </c>
      <c r="I229" s="20"/>
      <c r="J229" s="30">
        <v>45546</v>
      </c>
      <c r="K229" s="20"/>
      <c r="L229" s="20" t="s">
        <v>456</v>
      </c>
      <c r="M229" s="20"/>
      <c r="N229" s="20" t="s">
        <v>520</v>
      </c>
      <c r="O229" s="20"/>
      <c r="P229" s="20"/>
      <c r="Q229" s="20"/>
      <c r="R229" s="20" t="s">
        <v>45</v>
      </c>
      <c r="S229" s="20"/>
      <c r="T229" s="5">
        <v>-10000</v>
      </c>
      <c r="U229" s="20"/>
      <c r="V229" s="5">
        <f t="shared" si="5"/>
        <v>-182500</v>
      </c>
    </row>
    <row r="230" spans="1:22" x14ac:dyDescent="0.35">
      <c r="A230" s="20"/>
      <c r="B230" s="20"/>
      <c r="C230" s="20"/>
      <c r="D230" s="20"/>
      <c r="E230" s="20"/>
      <c r="F230" s="20"/>
      <c r="G230" s="20"/>
      <c r="H230" s="20" t="s">
        <v>420</v>
      </c>
      <c r="I230" s="20"/>
      <c r="J230" s="30">
        <v>45546</v>
      </c>
      <c r="K230" s="20"/>
      <c r="L230" s="20" t="s">
        <v>456</v>
      </c>
      <c r="M230" s="20"/>
      <c r="N230" s="20" t="s">
        <v>521</v>
      </c>
      <c r="O230" s="20"/>
      <c r="P230" s="20"/>
      <c r="Q230" s="20"/>
      <c r="R230" s="20" t="s">
        <v>45</v>
      </c>
      <c r="S230" s="20"/>
      <c r="T230" s="5">
        <v>-7500</v>
      </c>
      <c r="U230" s="20"/>
      <c r="V230" s="5">
        <f t="shared" si="5"/>
        <v>-190000</v>
      </c>
    </row>
    <row r="231" spans="1:22" x14ac:dyDescent="0.35">
      <c r="A231" s="20"/>
      <c r="B231" s="20"/>
      <c r="C231" s="20"/>
      <c r="D231" s="20"/>
      <c r="E231" s="20"/>
      <c r="F231" s="20"/>
      <c r="G231" s="20"/>
      <c r="H231" s="20" t="s">
        <v>420</v>
      </c>
      <c r="I231" s="20"/>
      <c r="J231" s="30">
        <v>45546</v>
      </c>
      <c r="K231" s="20"/>
      <c r="L231" s="20" t="s">
        <v>456</v>
      </c>
      <c r="M231" s="20"/>
      <c r="N231" s="20" t="s">
        <v>504</v>
      </c>
      <c r="O231" s="20"/>
      <c r="P231" s="20"/>
      <c r="Q231" s="20"/>
      <c r="R231" s="20" t="s">
        <v>45</v>
      </c>
      <c r="S231" s="20"/>
      <c r="T231" s="5">
        <v>-10000</v>
      </c>
      <c r="U231" s="20"/>
      <c r="V231" s="5">
        <f t="shared" si="5"/>
        <v>-200000</v>
      </c>
    </row>
    <row r="232" spans="1:22" x14ac:dyDescent="0.35">
      <c r="A232" s="20"/>
      <c r="B232" s="20"/>
      <c r="C232" s="20"/>
      <c r="D232" s="20"/>
      <c r="E232" s="20"/>
      <c r="F232" s="20"/>
      <c r="G232" s="20"/>
      <c r="H232" s="20" t="s">
        <v>417</v>
      </c>
      <c r="I232" s="20"/>
      <c r="J232" s="30">
        <v>45552</v>
      </c>
      <c r="K232" s="20"/>
      <c r="L232" s="20" t="s">
        <v>443</v>
      </c>
      <c r="M232" s="20"/>
      <c r="N232" s="20" t="s">
        <v>502</v>
      </c>
      <c r="O232" s="20"/>
      <c r="P232" s="20"/>
      <c r="Q232" s="20"/>
      <c r="R232" s="20" t="s">
        <v>11</v>
      </c>
      <c r="S232" s="20"/>
      <c r="T232" s="5">
        <v>5000</v>
      </c>
      <c r="U232" s="20"/>
      <c r="V232" s="5">
        <f t="shared" si="5"/>
        <v>-195000</v>
      </c>
    </row>
    <row r="233" spans="1:22" x14ac:dyDescent="0.35">
      <c r="A233" s="20"/>
      <c r="B233" s="20"/>
      <c r="C233" s="20"/>
      <c r="D233" s="20"/>
      <c r="E233" s="20"/>
      <c r="F233" s="20"/>
      <c r="G233" s="20"/>
      <c r="H233" s="20" t="s">
        <v>417</v>
      </c>
      <c r="I233" s="20"/>
      <c r="J233" s="30">
        <v>45552</v>
      </c>
      <c r="K233" s="20"/>
      <c r="L233" s="20" t="s">
        <v>443</v>
      </c>
      <c r="M233" s="20"/>
      <c r="N233" s="20" t="s">
        <v>503</v>
      </c>
      <c r="O233" s="20"/>
      <c r="P233" s="20"/>
      <c r="Q233" s="20"/>
      <c r="R233" s="20" t="s">
        <v>11</v>
      </c>
      <c r="S233" s="20"/>
      <c r="T233" s="5">
        <v>20000</v>
      </c>
      <c r="U233" s="20"/>
      <c r="V233" s="5">
        <f t="shared" si="5"/>
        <v>-175000</v>
      </c>
    </row>
    <row r="234" spans="1:22" x14ac:dyDescent="0.35">
      <c r="A234" s="20"/>
      <c r="B234" s="20"/>
      <c r="C234" s="20"/>
      <c r="D234" s="20"/>
      <c r="E234" s="20"/>
      <c r="F234" s="20"/>
      <c r="G234" s="20"/>
      <c r="H234" s="20" t="s">
        <v>417</v>
      </c>
      <c r="I234" s="20"/>
      <c r="J234" s="30">
        <v>45552</v>
      </c>
      <c r="K234" s="20"/>
      <c r="L234" s="20" t="s">
        <v>443</v>
      </c>
      <c r="M234" s="20"/>
      <c r="N234" s="20" t="s">
        <v>504</v>
      </c>
      <c r="O234" s="20"/>
      <c r="P234" s="20"/>
      <c r="Q234" s="20"/>
      <c r="R234" s="20" t="s">
        <v>11</v>
      </c>
      <c r="S234" s="20"/>
      <c r="T234" s="5">
        <v>5000</v>
      </c>
      <c r="U234" s="20"/>
      <c r="V234" s="5">
        <f t="shared" si="5"/>
        <v>-170000</v>
      </c>
    </row>
    <row r="235" spans="1:22" ht="15" thickBot="1" x14ac:dyDescent="0.4">
      <c r="A235" s="20"/>
      <c r="B235" s="20"/>
      <c r="C235" s="20"/>
      <c r="D235" s="20"/>
      <c r="E235" s="20"/>
      <c r="F235" s="20"/>
      <c r="G235" s="20"/>
      <c r="H235" s="20" t="s">
        <v>417</v>
      </c>
      <c r="I235" s="20"/>
      <c r="J235" s="30">
        <v>45552</v>
      </c>
      <c r="K235" s="20"/>
      <c r="L235" s="20" t="s">
        <v>443</v>
      </c>
      <c r="M235" s="20"/>
      <c r="N235" s="20" t="s">
        <v>505</v>
      </c>
      <c r="O235" s="20"/>
      <c r="P235" s="20"/>
      <c r="Q235" s="20"/>
      <c r="R235" s="20" t="s">
        <v>11</v>
      </c>
      <c r="S235" s="20"/>
      <c r="T235" s="6">
        <v>20000</v>
      </c>
      <c r="U235" s="20"/>
      <c r="V235" s="6">
        <f t="shared" si="5"/>
        <v>-150000</v>
      </c>
    </row>
    <row r="236" spans="1:22" x14ac:dyDescent="0.35">
      <c r="A236" s="20"/>
      <c r="B236" s="20"/>
      <c r="C236" s="20" t="s">
        <v>323</v>
      </c>
      <c r="D236" s="20"/>
      <c r="E236" s="20"/>
      <c r="F236" s="20"/>
      <c r="G236" s="20"/>
      <c r="H236" s="20"/>
      <c r="I236" s="20"/>
      <c r="J236" s="30"/>
      <c r="K236" s="20"/>
      <c r="L236" s="20"/>
      <c r="M236" s="20"/>
      <c r="N236" s="20"/>
      <c r="O236" s="20"/>
      <c r="P236" s="20"/>
      <c r="Q236" s="20"/>
      <c r="R236" s="20"/>
      <c r="S236" s="20"/>
      <c r="T236" s="5">
        <f>ROUND(SUM(T219:T235),5)</f>
        <v>-150000</v>
      </c>
      <c r="U236" s="20"/>
      <c r="V236" s="5">
        <f>V235</f>
        <v>-150000</v>
      </c>
    </row>
    <row r="237" spans="1:22" x14ac:dyDescent="0.35">
      <c r="A237" s="1"/>
      <c r="B237" s="1"/>
      <c r="C237" s="1" t="s">
        <v>46</v>
      </c>
      <c r="D237" s="1"/>
      <c r="E237" s="1"/>
      <c r="F237" s="1"/>
      <c r="G237" s="1"/>
      <c r="H237" s="1"/>
      <c r="I237" s="1"/>
      <c r="J237" s="28"/>
      <c r="K237" s="1"/>
      <c r="L237" s="1"/>
      <c r="M237" s="1"/>
      <c r="N237" s="1"/>
      <c r="O237" s="1"/>
      <c r="P237" s="1"/>
      <c r="Q237" s="1"/>
      <c r="R237" s="1"/>
      <c r="S237" s="1"/>
      <c r="T237" s="29"/>
      <c r="U237" s="1"/>
      <c r="V237" s="29">
        <v>-8400</v>
      </c>
    </row>
    <row r="238" spans="1:22" x14ac:dyDescent="0.35">
      <c r="A238" s="20"/>
      <c r="B238" s="20"/>
      <c r="C238" s="20" t="s">
        <v>324</v>
      </c>
      <c r="D238" s="20"/>
      <c r="E238" s="20"/>
      <c r="F238" s="20"/>
      <c r="G238" s="20"/>
      <c r="H238" s="20"/>
      <c r="I238" s="20"/>
      <c r="J238" s="30"/>
      <c r="K238" s="20"/>
      <c r="L238" s="20"/>
      <c r="M238" s="20"/>
      <c r="N238" s="20"/>
      <c r="O238" s="20"/>
      <c r="P238" s="20"/>
      <c r="Q238" s="20"/>
      <c r="R238" s="20"/>
      <c r="S238" s="20"/>
      <c r="T238" s="5"/>
      <c r="U238" s="20"/>
      <c r="V238" s="5">
        <f>V237</f>
        <v>-8400</v>
      </c>
    </row>
    <row r="239" spans="1:22" x14ac:dyDescent="0.35">
      <c r="A239" s="1"/>
      <c r="B239" s="1"/>
      <c r="C239" s="1" t="s">
        <v>197</v>
      </c>
      <c r="D239" s="1"/>
      <c r="E239" s="1"/>
      <c r="F239" s="1"/>
      <c r="G239" s="1"/>
      <c r="H239" s="1"/>
      <c r="I239" s="1"/>
      <c r="J239" s="28"/>
      <c r="K239" s="1"/>
      <c r="L239" s="1"/>
      <c r="M239" s="1"/>
      <c r="N239" s="1"/>
      <c r="O239" s="1"/>
      <c r="P239" s="1"/>
      <c r="Q239" s="1"/>
      <c r="R239" s="1"/>
      <c r="S239" s="1"/>
      <c r="T239" s="29"/>
      <c r="U239" s="1"/>
      <c r="V239" s="29">
        <v>0</v>
      </c>
    </row>
    <row r="240" spans="1:22" x14ac:dyDescent="0.35">
      <c r="A240" s="20"/>
      <c r="B240" s="20"/>
      <c r="C240" s="20" t="s">
        <v>325</v>
      </c>
      <c r="D240" s="20"/>
      <c r="E240" s="20"/>
      <c r="F240" s="20"/>
      <c r="G240" s="20"/>
      <c r="H240" s="20"/>
      <c r="I240" s="20"/>
      <c r="J240" s="30"/>
      <c r="K240" s="20"/>
      <c r="L240" s="20"/>
      <c r="M240" s="20"/>
      <c r="N240" s="20"/>
      <c r="O240" s="20"/>
      <c r="P240" s="20"/>
      <c r="Q240" s="20"/>
      <c r="R240" s="20"/>
      <c r="S240" s="20"/>
      <c r="T240" s="5"/>
      <c r="U240" s="20"/>
      <c r="V240" s="5">
        <f>V239</f>
        <v>0</v>
      </c>
    </row>
    <row r="241" spans="1:22" x14ac:dyDescent="0.35">
      <c r="A241" s="1"/>
      <c r="B241" s="1"/>
      <c r="C241" s="1" t="s">
        <v>47</v>
      </c>
      <c r="D241" s="1"/>
      <c r="E241" s="1"/>
      <c r="F241" s="1"/>
      <c r="G241" s="1"/>
      <c r="H241" s="1"/>
      <c r="I241" s="1"/>
      <c r="J241" s="28"/>
      <c r="K241" s="1"/>
      <c r="L241" s="1"/>
      <c r="M241" s="1"/>
      <c r="N241" s="1"/>
      <c r="O241" s="1"/>
      <c r="P241" s="1"/>
      <c r="Q241" s="1"/>
      <c r="R241" s="1"/>
      <c r="S241" s="1"/>
      <c r="T241" s="29"/>
      <c r="U241" s="1"/>
      <c r="V241" s="29">
        <v>-50575</v>
      </c>
    </row>
    <row r="242" spans="1:22" x14ac:dyDescent="0.35">
      <c r="A242" s="20"/>
      <c r="B242" s="20"/>
      <c r="C242" s="20"/>
      <c r="D242" s="20"/>
      <c r="E242" s="20"/>
      <c r="F242" s="20"/>
      <c r="G242" s="20"/>
      <c r="H242" s="20" t="s">
        <v>417</v>
      </c>
      <c r="I242" s="20"/>
      <c r="J242" s="30">
        <v>45541</v>
      </c>
      <c r="K242" s="20"/>
      <c r="L242" s="20" t="s">
        <v>449</v>
      </c>
      <c r="M242" s="20"/>
      <c r="N242" s="20" t="s">
        <v>506</v>
      </c>
      <c r="O242" s="20"/>
      <c r="P242" s="20"/>
      <c r="Q242" s="20"/>
      <c r="R242" s="20" t="s">
        <v>12</v>
      </c>
      <c r="S242" s="20"/>
      <c r="T242" s="5">
        <v>2600</v>
      </c>
      <c r="U242" s="20"/>
      <c r="V242" s="5">
        <f>ROUND(V241+T242,5)</f>
        <v>-47975</v>
      </c>
    </row>
    <row r="243" spans="1:22" ht="15" thickBot="1" x14ac:dyDescent="0.4">
      <c r="A243" s="20"/>
      <c r="B243" s="20"/>
      <c r="C243" s="20"/>
      <c r="D243" s="20"/>
      <c r="E243" s="20"/>
      <c r="F243" s="20"/>
      <c r="G243" s="20"/>
      <c r="H243" s="20" t="s">
        <v>417</v>
      </c>
      <c r="I243" s="20"/>
      <c r="J243" s="30">
        <v>45541</v>
      </c>
      <c r="K243" s="20"/>
      <c r="L243" s="20" t="s">
        <v>449</v>
      </c>
      <c r="M243" s="20"/>
      <c r="N243" s="20" t="s">
        <v>507</v>
      </c>
      <c r="O243" s="20"/>
      <c r="P243" s="20"/>
      <c r="Q243" s="20"/>
      <c r="R243" s="20" t="s">
        <v>12</v>
      </c>
      <c r="S243" s="20"/>
      <c r="T243" s="6">
        <v>1250</v>
      </c>
      <c r="U243" s="20"/>
      <c r="V243" s="6">
        <f>ROUND(V242+T243,5)</f>
        <v>-46725</v>
      </c>
    </row>
    <row r="244" spans="1:22" x14ac:dyDescent="0.35">
      <c r="A244" s="20"/>
      <c r="B244" s="20"/>
      <c r="C244" s="20" t="s">
        <v>326</v>
      </c>
      <c r="D244" s="20"/>
      <c r="E244" s="20"/>
      <c r="F244" s="20"/>
      <c r="G244" s="20"/>
      <c r="H244" s="20"/>
      <c r="I244" s="20"/>
      <c r="J244" s="30"/>
      <c r="K244" s="20"/>
      <c r="L244" s="20"/>
      <c r="M244" s="20"/>
      <c r="N244" s="20"/>
      <c r="O244" s="20"/>
      <c r="P244" s="20"/>
      <c r="Q244" s="20"/>
      <c r="R244" s="20"/>
      <c r="S244" s="20"/>
      <c r="T244" s="5">
        <f>ROUND(SUM(T241:T243),5)</f>
        <v>3850</v>
      </c>
      <c r="U244" s="20"/>
      <c r="V244" s="5">
        <f>V243</f>
        <v>-46725</v>
      </c>
    </row>
    <row r="245" spans="1:22" x14ac:dyDescent="0.35">
      <c r="A245" s="1"/>
      <c r="B245" s="1"/>
      <c r="C245" s="1" t="s">
        <v>198</v>
      </c>
      <c r="D245" s="1"/>
      <c r="E245" s="1"/>
      <c r="F245" s="1"/>
      <c r="G245" s="1"/>
      <c r="H245" s="1"/>
      <c r="I245" s="1"/>
      <c r="J245" s="28"/>
      <c r="K245" s="1"/>
      <c r="L245" s="1"/>
      <c r="M245" s="1"/>
      <c r="N245" s="1"/>
      <c r="O245" s="1"/>
      <c r="P245" s="1"/>
      <c r="Q245" s="1"/>
      <c r="R245" s="1"/>
      <c r="S245" s="1"/>
      <c r="T245" s="29"/>
      <c r="U245" s="1"/>
      <c r="V245" s="29">
        <v>0</v>
      </c>
    </row>
    <row r="246" spans="1:22" x14ac:dyDescent="0.35">
      <c r="A246" s="20"/>
      <c r="B246" s="20"/>
      <c r="C246" s="20" t="s">
        <v>327</v>
      </c>
      <c r="D246" s="20"/>
      <c r="E246" s="20"/>
      <c r="F246" s="20"/>
      <c r="G246" s="20"/>
      <c r="H246" s="20"/>
      <c r="I246" s="20"/>
      <c r="J246" s="30"/>
      <c r="K246" s="20"/>
      <c r="L246" s="20"/>
      <c r="M246" s="20"/>
      <c r="N246" s="20"/>
      <c r="O246" s="20"/>
      <c r="P246" s="20"/>
      <c r="Q246" s="20"/>
      <c r="R246" s="20"/>
      <c r="S246" s="20"/>
      <c r="T246" s="5"/>
      <c r="U246" s="20"/>
      <c r="V246" s="5">
        <f>V245</f>
        <v>0</v>
      </c>
    </row>
    <row r="247" spans="1:22" x14ac:dyDescent="0.35">
      <c r="A247" s="1"/>
      <c r="B247" s="1"/>
      <c r="C247" s="1" t="s">
        <v>328</v>
      </c>
      <c r="D247" s="1"/>
      <c r="E247" s="1"/>
      <c r="F247" s="1"/>
      <c r="G247" s="1"/>
      <c r="H247" s="1"/>
      <c r="I247" s="1"/>
      <c r="J247" s="28"/>
      <c r="K247" s="1"/>
      <c r="L247" s="1"/>
      <c r="M247" s="1"/>
      <c r="N247" s="1"/>
      <c r="O247" s="1"/>
      <c r="P247" s="1"/>
      <c r="Q247" s="1"/>
      <c r="R247" s="1"/>
      <c r="S247" s="1"/>
      <c r="T247" s="29"/>
      <c r="U247" s="1"/>
      <c r="V247" s="29">
        <v>0</v>
      </c>
    </row>
    <row r="248" spans="1:22" ht="15" thickBot="1" x14ac:dyDescent="0.4">
      <c r="A248" s="20"/>
      <c r="B248" s="20"/>
      <c r="C248" s="20" t="s">
        <v>329</v>
      </c>
      <c r="D248" s="20"/>
      <c r="E248" s="20"/>
      <c r="F248" s="20"/>
      <c r="G248" s="20"/>
      <c r="H248" s="20"/>
      <c r="I248" s="20"/>
      <c r="J248" s="30"/>
      <c r="K248" s="20"/>
      <c r="L248" s="20"/>
      <c r="M248" s="20"/>
      <c r="N248" s="20"/>
      <c r="O248" s="20"/>
      <c r="P248" s="20"/>
      <c r="Q248" s="20"/>
      <c r="R248" s="20"/>
      <c r="S248" s="20"/>
      <c r="T248" s="6"/>
      <c r="U248" s="20"/>
      <c r="V248" s="6">
        <f>V247</f>
        <v>0</v>
      </c>
    </row>
    <row r="249" spans="1:22" x14ac:dyDescent="0.35">
      <c r="A249" s="20"/>
      <c r="B249" s="20" t="s">
        <v>48</v>
      </c>
      <c r="C249" s="20"/>
      <c r="D249" s="20"/>
      <c r="E249" s="20"/>
      <c r="F249" s="20"/>
      <c r="G249" s="20"/>
      <c r="H249" s="20"/>
      <c r="I249" s="20"/>
      <c r="J249" s="30"/>
      <c r="K249" s="20"/>
      <c r="L249" s="20"/>
      <c r="M249" s="20"/>
      <c r="N249" s="20"/>
      <c r="O249" s="20"/>
      <c r="P249" s="20"/>
      <c r="Q249" s="20"/>
      <c r="R249" s="20"/>
      <c r="S249" s="20"/>
      <c r="T249" s="5">
        <f>ROUND(T214+T216+T218+T236+T238+T240+T244+T246+T248,5)</f>
        <v>-146150</v>
      </c>
      <c r="U249" s="20"/>
      <c r="V249" s="5">
        <f>ROUND(V214+V216+V218+V236+V238+V240+V244+V246+V248,5)</f>
        <v>-206625</v>
      </c>
    </row>
    <row r="250" spans="1:22" x14ac:dyDescent="0.35">
      <c r="A250" s="1"/>
      <c r="B250" s="1" t="s">
        <v>49</v>
      </c>
      <c r="C250" s="1"/>
      <c r="D250" s="1"/>
      <c r="E250" s="1"/>
      <c r="F250" s="1"/>
      <c r="G250" s="1"/>
      <c r="H250" s="1"/>
      <c r="I250" s="1"/>
      <c r="J250" s="28"/>
      <c r="K250" s="1"/>
      <c r="L250" s="1"/>
      <c r="M250" s="1"/>
      <c r="N250" s="1"/>
      <c r="O250" s="1"/>
      <c r="P250" s="1"/>
      <c r="Q250" s="1"/>
      <c r="R250" s="1"/>
      <c r="S250" s="1"/>
      <c r="T250" s="29"/>
      <c r="U250" s="1"/>
      <c r="V250" s="29">
        <v>-7699.49</v>
      </c>
    </row>
    <row r="251" spans="1:22" x14ac:dyDescent="0.35">
      <c r="A251" s="1"/>
      <c r="B251" s="1"/>
      <c r="C251" s="1" t="s">
        <v>42</v>
      </c>
      <c r="D251" s="1"/>
      <c r="E251" s="1"/>
      <c r="F251" s="1"/>
      <c r="G251" s="1"/>
      <c r="H251" s="1"/>
      <c r="I251" s="1"/>
      <c r="J251" s="28"/>
      <c r="K251" s="1"/>
      <c r="L251" s="1"/>
      <c r="M251" s="1"/>
      <c r="N251" s="1"/>
      <c r="O251" s="1"/>
      <c r="P251" s="1"/>
      <c r="Q251" s="1"/>
      <c r="R251" s="1"/>
      <c r="S251" s="1"/>
      <c r="T251" s="29"/>
      <c r="U251" s="1"/>
      <c r="V251" s="29">
        <v>0</v>
      </c>
    </row>
    <row r="252" spans="1:22" x14ac:dyDescent="0.35">
      <c r="A252" s="20"/>
      <c r="B252" s="20"/>
      <c r="C252" s="20" t="s">
        <v>50</v>
      </c>
      <c r="D252" s="20"/>
      <c r="E252" s="20"/>
      <c r="F252" s="20"/>
      <c r="G252" s="20"/>
      <c r="H252" s="20"/>
      <c r="I252" s="20"/>
      <c r="J252" s="30"/>
      <c r="K252" s="20"/>
      <c r="L252" s="20"/>
      <c r="M252" s="20"/>
      <c r="N252" s="20"/>
      <c r="O252" s="20"/>
      <c r="P252" s="20"/>
      <c r="Q252" s="20"/>
      <c r="R252" s="20"/>
      <c r="S252" s="20"/>
      <c r="T252" s="5"/>
      <c r="U252" s="20"/>
      <c r="V252" s="5">
        <f>V251</f>
        <v>0</v>
      </c>
    </row>
    <row r="253" spans="1:22" x14ac:dyDescent="0.35">
      <c r="A253" s="1"/>
      <c r="B253" s="1"/>
      <c r="C253" s="1" t="s">
        <v>330</v>
      </c>
      <c r="D253" s="1"/>
      <c r="E253" s="1"/>
      <c r="F253" s="1"/>
      <c r="G253" s="1"/>
      <c r="H253" s="1"/>
      <c r="I253" s="1"/>
      <c r="J253" s="28"/>
      <c r="K253" s="1"/>
      <c r="L253" s="1"/>
      <c r="M253" s="1"/>
      <c r="N253" s="1"/>
      <c r="O253" s="1"/>
      <c r="P253" s="1"/>
      <c r="Q253" s="1"/>
      <c r="R253" s="1"/>
      <c r="S253" s="1"/>
      <c r="T253" s="29"/>
      <c r="U253" s="1"/>
      <c r="V253" s="29">
        <v>0</v>
      </c>
    </row>
    <row r="254" spans="1:22" x14ac:dyDescent="0.35">
      <c r="A254" s="20"/>
      <c r="B254" s="20"/>
      <c r="C254" s="20" t="s">
        <v>331</v>
      </c>
      <c r="D254" s="20"/>
      <c r="E254" s="20"/>
      <c r="F254" s="20"/>
      <c r="G254" s="20"/>
      <c r="H254" s="20"/>
      <c r="I254" s="20"/>
      <c r="J254" s="30"/>
      <c r="K254" s="20"/>
      <c r="L254" s="20"/>
      <c r="M254" s="20"/>
      <c r="N254" s="20"/>
      <c r="O254" s="20"/>
      <c r="P254" s="20"/>
      <c r="Q254" s="20"/>
      <c r="R254" s="20"/>
      <c r="S254" s="20"/>
      <c r="T254" s="5"/>
      <c r="U254" s="20"/>
      <c r="V254" s="5">
        <f>V253</f>
        <v>0</v>
      </c>
    </row>
    <row r="255" spans="1:22" x14ac:dyDescent="0.35">
      <c r="A255" s="1"/>
      <c r="B255" s="1"/>
      <c r="C255" s="1" t="s">
        <v>332</v>
      </c>
      <c r="D255" s="1"/>
      <c r="E255" s="1"/>
      <c r="F255" s="1"/>
      <c r="G255" s="1"/>
      <c r="H255" s="1"/>
      <c r="I255" s="1"/>
      <c r="J255" s="28"/>
      <c r="K255" s="1"/>
      <c r="L255" s="1"/>
      <c r="M255" s="1"/>
      <c r="N255" s="1"/>
      <c r="O255" s="1"/>
      <c r="P255" s="1"/>
      <c r="Q255" s="1"/>
      <c r="R255" s="1"/>
      <c r="S255" s="1"/>
      <c r="T255" s="29"/>
      <c r="U255" s="1"/>
      <c r="V255" s="29">
        <v>-7699.49</v>
      </c>
    </row>
    <row r="256" spans="1:22" x14ac:dyDescent="0.35">
      <c r="A256" s="20"/>
      <c r="B256" s="20"/>
      <c r="C256" s="20"/>
      <c r="D256" s="20"/>
      <c r="E256" s="20"/>
      <c r="F256" s="20"/>
      <c r="G256" s="20"/>
      <c r="H256" s="20" t="s">
        <v>420</v>
      </c>
      <c r="I256" s="20"/>
      <c r="J256" s="30">
        <v>45536</v>
      </c>
      <c r="K256" s="20"/>
      <c r="L256" s="20" t="s">
        <v>457</v>
      </c>
      <c r="M256" s="20"/>
      <c r="N256" s="20" t="s">
        <v>481</v>
      </c>
      <c r="O256" s="20"/>
      <c r="P256" s="20"/>
      <c r="Q256" s="20"/>
      <c r="R256" s="20" t="s">
        <v>120</v>
      </c>
      <c r="S256" s="20"/>
      <c r="T256" s="5">
        <v>-495</v>
      </c>
      <c r="U256" s="20"/>
      <c r="V256" s="5">
        <f t="shared" ref="V256:V285" si="6">ROUND(V255+T256,5)</f>
        <v>-8194.49</v>
      </c>
    </row>
    <row r="257" spans="1:22" x14ac:dyDescent="0.35">
      <c r="A257" s="20"/>
      <c r="B257" s="20"/>
      <c r="C257" s="20"/>
      <c r="D257" s="20"/>
      <c r="E257" s="20"/>
      <c r="F257" s="20"/>
      <c r="G257" s="20"/>
      <c r="H257" s="20" t="s">
        <v>420</v>
      </c>
      <c r="I257" s="20"/>
      <c r="J257" s="30">
        <v>45538</v>
      </c>
      <c r="K257" s="20"/>
      <c r="L257" s="20" t="s">
        <v>458</v>
      </c>
      <c r="M257" s="20"/>
      <c r="N257" s="20" t="s">
        <v>488</v>
      </c>
      <c r="O257" s="20"/>
      <c r="P257" s="20"/>
      <c r="Q257" s="20"/>
      <c r="R257" s="20" t="s">
        <v>128</v>
      </c>
      <c r="S257" s="20"/>
      <c r="T257" s="5">
        <v>-76.849999999999994</v>
      </c>
      <c r="U257" s="20"/>
      <c r="V257" s="5">
        <f t="shared" si="6"/>
        <v>-8271.34</v>
      </c>
    </row>
    <row r="258" spans="1:22" x14ac:dyDescent="0.35">
      <c r="A258" s="20"/>
      <c r="B258" s="20"/>
      <c r="C258" s="20"/>
      <c r="D258" s="20"/>
      <c r="E258" s="20"/>
      <c r="F258" s="20"/>
      <c r="G258" s="20"/>
      <c r="H258" s="20" t="s">
        <v>420</v>
      </c>
      <c r="I258" s="20"/>
      <c r="J258" s="30">
        <v>45538</v>
      </c>
      <c r="K258" s="20"/>
      <c r="L258" s="20" t="s">
        <v>459</v>
      </c>
      <c r="M258" s="20"/>
      <c r="N258" s="20" t="s">
        <v>522</v>
      </c>
      <c r="O258" s="20"/>
      <c r="P258" s="20"/>
      <c r="Q258" s="20"/>
      <c r="R258" s="20" t="s">
        <v>128</v>
      </c>
      <c r="S258" s="20"/>
      <c r="T258" s="5">
        <v>-186</v>
      </c>
      <c r="U258" s="20"/>
      <c r="V258" s="5">
        <f t="shared" si="6"/>
        <v>-8457.34</v>
      </c>
    </row>
    <row r="259" spans="1:22" x14ac:dyDescent="0.35">
      <c r="A259" s="20"/>
      <c r="B259" s="20"/>
      <c r="C259" s="20"/>
      <c r="D259" s="20"/>
      <c r="E259" s="20"/>
      <c r="F259" s="20"/>
      <c r="G259" s="20"/>
      <c r="H259" s="20" t="s">
        <v>420</v>
      </c>
      <c r="I259" s="20"/>
      <c r="J259" s="30">
        <v>45541</v>
      </c>
      <c r="K259" s="20"/>
      <c r="L259" s="20" t="s">
        <v>460</v>
      </c>
      <c r="M259" s="20"/>
      <c r="N259" s="20" t="s">
        <v>489</v>
      </c>
      <c r="O259" s="20"/>
      <c r="P259" s="20"/>
      <c r="Q259" s="20"/>
      <c r="R259" s="20" t="s">
        <v>124</v>
      </c>
      <c r="S259" s="20"/>
      <c r="T259" s="5">
        <v>-682.39</v>
      </c>
      <c r="U259" s="20"/>
      <c r="V259" s="5">
        <f t="shared" si="6"/>
        <v>-9139.73</v>
      </c>
    </row>
    <row r="260" spans="1:22" x14ac:dyDescent="0.35">
      <c r="A260" s="20"/>
      <c r="B260" s="20"/>
      <c r="C260" s="20"/>
      <c r="D260" s="20"/>
      <c r="E260" s="20"/>
      <c r="F260" s="20"/>
      <c r="G260" s="20"/>
      <c r="H260" s="20" t="s">
        <v>412</v>
      </c>
      <c r="I260" s="20"/>
      <c r="J260" s="30">
        <v>45544</v>
      </c>
      <c r="K260" s="20"/>
      <c r="L260" s="20" t="s">
        <v>429</v>
      </c>
      <c r="M260" s="20"/>
      <c r="N260" s="20" t="s">
        <v>478</v>
      </c>
      <c r="O260" s="20"/>
      <c r="P260" s="20" t="s">
        <v>528</v>
      </c>
      <c r="Q260" s="20"/>
      <c r="R260" s="20" t="s">
        <v>10</v>
      </c>
      <c r="S260" s="20"/>
      <c r="T260" s="5">
        <v>-825</v>
      </c>
      <c r="U260" s="20"/>
      <c r="V260" s="5">
        <f t="shared" si="6"/>
        <v>-9964.73</v>
      </c>
    </row>
    <row r="261" spans="1:22" x14ac:dyDescent="0.35">
      <c r="A261" s="20"/>
      <c r="B261" s="20"/>
      <c r="C261" s="20"/>
      <c r="D261" s="20"/>
      <c r="E261" s="20"/>
      <c r="F261" s="20"/>
      <c r="G261" s="20"/>
      <c r="H261" s="20" t="s">
        <v>420</v>
      </c>
      <c r="I261" s="20"/>
      <c r="J261" s="30">
        <v>45544</v>
      </c>
      <c r="K261" s="20"/>
      <c r="L261" s="20" t="s">
        <v>461</v>
      </c>
      <c r="M261" s="20"/>
      <c r="N261" s="20" t="s">
        <v>490</v>
      </c>
      <c r="O261" s="20"/>
      <c r="P261" s="20"/>
      <c r="Q261" s="20"/>
      <c r="R261" s="20" t="s">
        <v>120</v>
      </c>
      <c r="S261" s="20"/>
      <c r="T261" s="5">
        <v>-19000</v>
      </c>
      <c r="U261" s="20"/>
      <c r="V261" s="5">
        <f t="shared" si="6"/>
        <v>-28964.73</v>
      </c>
    </row>
    <row r="262" spans="1:22" x14ac:dyDescent="0.35">
      <c r="A262" s="20"/>
      <c r="B262" s="20"/>
      <c r="C262" s="20"/>
      <c r="D262" s="20"/>
      <c r="E262" s="20"/>
      <c r="F262" s="20"/>
      <c r="G262" s="20"/>
      <c r="H262" s="20" t="s">
        <v>420</v>
      </c>
      <c r="I262" s="20"/>
      <c r="J262" s="30">
        <v>45544</v>
      </c>
      <c r="K262" s="20"/>
      <c r="L262" s="20" t="s">
        <v>462</v>
      </c>
      <c r="M262" s="20"/>
      <c r="N262" s="20" t="s">
        <v>523</v>
      </c>
      <c r="O262" s="20"/>
      <c r="P262" s="20"/>
      <c r="Q262" s="20"/>
      <c r="R262" s="20" t="s">
        <v>154</v>
      </c>
      <c r="S262" s="20"/>
      <c r="T262" s="5">
        <v>-674</v>
      </c>
      <c r="U262" s="20"/>
      <c r="V262" s="5">
        <f t="shared" si="6"/>
        <v>-29638.73</v>
      </c>
    </row>
    <row r="263" spans="1:22" x14ac:dyDescent="0.35">
      <c r="A263" s="20"/>
      <c r="B263" s="20"/>
      <c r="C263" s="20"/>
      <c r="D263" s="20"/>
      <c r="E263" s="20"/>
      <c r="F263" s="20"/>
      <c r="G263" s="20"/>
      <c r="H263" s="20" t="s">
        <v>420</v>
      </c>
      <c r="I263" s="20"/>
      <c r="J263" s="30">
        <v>45545</v>
      </c>
      <c r="K263" s="20"/>
      <c r="L263" s="20" t="s">
        <v>463</v>
      </c>
      <c r="M263" s="20"/>
      <c r="N263" s="20" t="s">
        <v>485</v>
      </c>
      <c r="O263" s="20"/>
      <c r="P263" s="20"/>
      <c r="Q263" s="20"/>
      <c r="R263" s="20" t="s">
        <v>142</v>
      </c>
      <c r="S263" s="20"/>
      <c r="T263" s="5">
        <v>-168.75</v>
      </c>
      <c r="U263" s="20"/>
      <c r="V263" s="5">
        <f t="shared" si="6"/>
        <v>-29807.48</v>
      </c>
    </row>
    <row r="264" spans="1:22" x14ac:dyDescent="0.35">
      <c r="A264" s="20"/>
      <c r="B264" s="20"/>
      <c r="C264" s="20"/>
      <c r="D264" s="20"/>
      <c r="E264" s="20"/>
      <c r="F264" s="20"/>
      <c r="G264" s="20"/>
      <c r="H264" s="20" t="s">
        <v>420</v>
      </c>
      <c r="I264" s="20"/>
      <c r="J264" s="30">
        <v>45545</v>
      </c>
      <c r="K264" s="20"/>
      <c r="L264" s="20" t="s">
        <v>463</v>
      </c>
      <c r="M264" s="20"/>
      <c r="N264" s="20" t="s">
        <v>484</v>
      </c>
      <c r="O264" s="20"/>
      <c r="P264" s="20"/>
      <c r="Q264" s="20"/>
      <c r="R264" s="20" t="s">
        <v>142</v>
      </c>
      <c r="S264" s="20"/>
      <c r="T264" s="5">
        <v>-168.75</v>
      </c>
      <c r="U264" s="20"/>
      <c r="V264" s="5">
        <f t="shared" si="6"/>
        <v>-29976.23</v>
      </c>
    </row>
    <row r="265" spans="1:22" x14ac:dyDescent="0.35">
      <c r="A265" s="20"/>
      <c r="B265" s="20"/>
      <c r="C265" s="20"/>
      <c r="D265" s="20"/>
      <c r="E265" s="20"/>
      <c r="F265" s="20"/>
      <c r="G265" s="20"/>
      <c r="H265" s="20" t="s">
        <v>420</v>
      </c>
      <c r="I265" s="20"/>
      <c r="J265" s="30">
        <v>45545</v>
      </c>
      <c r="K265" s="20"/>
      <c r="L265" s="20" t="s">
        <v>464</v>
      </c>
      <c r="M265" s="20"/>
      <c r="N265" s="20" t="s">
        <v>480</v>
      </c>
      <c r="O265" s="20"/>
      <c r="P265" s="20"/>
      <c r="Q265" s="20"/>
      <c r="R265" s="20" t="s">
        <v>131</v>
      </c>
      <c r="S265" s="20"/>
      <c r="T265" s="5">
        <v>-500</v>
      </c>
      <c r="U265" s="20"/>
      <c r="V265" s="5">
        <f t="shared" si="6"/>
        <v>-30476.23</v>
      </c>
    </row>
    <row r="266" spans="1:22" x14ac:dyDescent="0.35">
      <c r="A266" s="20"/>
      <c r="B266" s="20"/>
      <c r="C266" s="20"/>
      <c r="D266" s="20"/>
      <c r="E266" s="20"/>
      <c r="F266" s="20"/>
      <c r="G266" s="20"/>
      <c r="H266" s="20" t="s">
        <v>417</v>
      </c>
      <c r="I266" s="20"/>
      <c r="J266" s="30">
        <v>45545</v>
      </c>
      <c r="K266" s="20"/>
      <c r="L266" s="20" t="s">
        <v>431</v>
      </c>
      <c r="M266" s="20"/>
      <c r="N266" s="20" t="s">
        <v>480</v>
      </c>
      <c r="O266" s="20"/>
      <c r="P266" s="20"/>
      <c r="Q266" s="20"/>
      <c r="R266" s="20" t="s">
        <v>10</v>
      </c>
      <c r="S266" s="20"/>
      <c r="T266" s="5">
        <v>500</v>
      </c>
      <c r="U266" s="20"/>
      <c r="V266" s="5">
        <f t="shared" si="6"/>
        <v>-29976.23</v>
      </c>
    </row>
    <row r="267" spans="1:22" x14ac:dyDescent="0.35">
      <c r="A267" s="20"/>
      <c r="B267" s="20"/>
      <c r="C267" s="20"/>
      <c r="D267" s="20"/>
      <c r="E267" s="20"/>
      <c r="F267" s="20"/>
      <c r="G267" s="20"/>
      <c r="H267" s="20" t="s">
        <v>417</v>
      </c>
      <c r="I267" s="20"/>
      <c r="J267" s="30">
        <v>45545</v>
      </c>
      <c r="K267" s="20"/>
      <c r="L267" s="20" t="s">
        <v>432</v>
      </c>
      <c r="M267" s="20"/>
      <c r="N267" s="20" t="s">
        <v>481</v>
      </c>
      <c r="O267" s="20"/>
      <c r="P267" s="20"/>
      <c r="Q267" s="20"/>
      <c r="R267" s="20" t="s">
        <v>10</v>
      </c>
      <c r="S267" s="20"/>
      <c r="T267" s="5">
        <v>495</v>
      </c>
      <c r="U267" s="20"/>
      <c r="V267" s="5">
        <f t="shared" si="6"/>
        <v>-29481.23</v>
      </c>
    </row>
    <row r="268" spans="1:22" x14ac:dyDescent="0.35">
      <c r="A268" s="20"/>
      <c r="B268" s="20"/>
      <c r="C268" s="20"/>
      <c r="D268" s="20"/>
      <c r="E268" s="20"/>
      <c r="F268" s="20"/>
      <c r="G268" s="20"/>
      <c r="H268" s="20" t="s">
        <v>417</v>
      </c>
      <c r="I268" s="20"/>
      <c r="J268" s="30">
        <v>45545</v>
      </c>
      <c r="K268" s="20"/>
      <c r="L268" s="20" t="s">
        <v>433</v>
      </c>
      <c r="M268" s="20"/>
      <c r="N268" s="20" t="s">
        <v>482</v>
      </c>
      <c r="O268" s="20"/>
      <c r="P268" s="20" t="s">
        <v>530</v>
      </c>
      <c r="Q268" s="20"/>
      <c r="R268" s="20" t="s">
        <v>10</v>
      </c>
      <c r="S268" s="20"/>
      <c r="T268" s="5">
        <v>0</v>
      </c>
      <c r="U268" s="20"/>
      <c r="V268" s="5">
        <f t="shared" si="6"/>
        <v>-29481.23</v>
      </c>
    </row>
    <row r="269" spans="1:22" x14ac:dyDescent="0.35">
      <c r="A269" s="20"/>
      <c r="B269" s="20"/>
      <c r="C269" s="20"/>
      <c r="D269" s="20"/>
      <c r="E269" s="20"/>
      <c r="F269" s="20"/>
      <c r="G269" s="20"/>
      <c r="H269" s="20" t="s">
        <v>417</v>
      </c>
      <c r="I269" s="20"/>
      <c r="J269" s="30">
        <v>45545</v>
      </c>
      <c r="K269" s="20"/>
      <c r="L269" s="20" t="s">
        <v>434</v>
      </c>
      <c r="M269" s="20"/>
      <c r="N269" s="20" t="s">
        <v>483</v>
      </c>
      <c r="O269" s="20"/>
      <c r="P269" s="20"/>
      <c r="Q269" s="20"/>
      <c r="R269" s="20" t="s">
        <v>10</v>
      </c>
      <c r="S269" s="20"/>
      <c r="T269" s="5">
        <v>1875</v>
      </c>
      <c r="U269" s="20"/>
      <c r="V269" s="5">
        <f t="shared" si="6"/>
        <v>-27606.23</v>
      </c>
    </row>
    <row r="270" spans="1:22" x14ac:dyDescent="0.35">
      <c r="A270" s="20"/>
      <c r="B270" s="20"/>
      <c r="C270" s="20"/>
      <c r="D270" s="20"/>
      <c r="E270" s="20"/>
      <c r="F270" s="20"/>
      <c r="G270" s="20"/>
      <c r="H270" s="20" t="s">
        <v>417</v>
      </c>
      <c r="I270" s="20"/>
      <c r="J270" s="30">
        <v>45545</v>
      </c>
      <c r="K270" s="20"/>
      <c r="L270" s="20" t="s">
        <v>435</v>
      </c>
      <c r="M270" s="20"/>
      <c r="N270" s="20" t="s">
        <v>484</v>
      </c>
      <c r="O270" s="20"/>
      <c r="P270" s="20"/>
      <c r="Q270" s="20"/>
      <c r="R270" s="20" t="s">
        <v>10</v>
      </c>
      <c r="S270" s="20"/>
      <c r="T270" s="5">
        <v>168.75</v>
      </c>
      <c r="U270" s="20"/>
      <c r="V270" s="5">
        <f t="shared" si="6"/>
        <v>-27437.48</v>
      </c>
    </row>
    <row r="271" spans="1:22" x14ac:dyDescent="0.35">
      <c r="A271" s="20"/>
      <c r="B271" s="20"/>
      <c r="C271" s="20"/>
      <c r="D271" s="20"/>
      <c r="E271" s="20"/>
      <c r="F271" s="20"/>
      <c r="G271" s="20"/>
      <c r="H271" s="20" t="s">
        <v>417</v>
      </c>
      <c r="I271" s="20"/>
      <c r="J271" s="30">
        <v>45545</v>
      </c>
      <c r="K271" s="20"/>
      <c r="L271" s="20" t="s">
        <v>436</v>
      </c>
      <c r="M271" s="20"/>
      <c r="N271" s="20" t="s">
        <v>485</v>
      </c>
      <c r="O271" s="20"/>
      <c r="P271" s="20"/>
      <c r="Q271" s="20"/>
      <c r="R271" s="20" t="s">
        <v>10</v>
      </c>
      <c r="S271" s="20"/>
      <c r="T271" s="5">
        <v>168.75</v>
      </c>
      <c r="U271" s="20"/>
      <c r="V271" s="5">
        <f t="shared" si="6"/>
        <v>-27268.73</v>
      </c>
    </row>
    <row r="272" spans="1:22" x14ac:dyDescent="0.35">
      <c r="A272" s="20"/>
      <c r="B272" s="20"/>
      <c r="C272" s="20"/>
      <c r="D272" s="20"/>
      <c r="E272" s="20"/>
      <c r="F272" s="20"/>
      <c r="G272" s="20"/>
      <c r="H272" s="20" t="s">
        <v>417</v>
      </c>
      <c r="I272" s="20"/>
      <c r="J272" s="30">
        <v>45545</v>
      </c>
      <c r="K272" s="20"/>
      <c r="L272" s="20" t="s">
        <v>437</v>
      </c>
      <c r="M272" s="20"/>
      <c r="N272" s="20" t="s">
        <v>486</v>
      </c>
      <c r="O272" s="20"/>
      <c r="P272" s="20"/>
      <c r="Q272" s="20"/>
      <c r="R272" s="20" t="s">
        <v>10</v>
      </c>
      <c r="S272" s="20"/>
      <c r="T272" s="5">
        <v>150</v>
      </c>
      <c r="U272" s="20"/>
      <c r="V272" s="5">
        <f t="shared" si="6"/>
        <v>-27118.73</v>
      </c>
    </row>
    <row r="273" spans="1:22" x14ac:dyDescent="0.35">
      <c r="A273" s="20"/>
      <c r="B273" s="20"/>
      <c r="C273" s="20"/>
      <c r="D273" s="20"/>
      <c r="E273" s="20"/>
      <c r="F273" s="20"/>
      <c r="G273" s="20"/>
      <c r="H273" s="20" t="s">
        <v>417</v>
      </c>
      <c r="I273" s="20"/>
      <c r="J273" s="30">
        <v>45545</v>
      </c>
      <c r="K273" s="20"/>
      <c r="L273" s="20" t="s">
        <v>438</v>
      </c>
      <c r="M273" s="20"/>
      <c r="N273" s="20" t="s">
        <v>478</v>
      </c>
      <c r="O273" s="20"/>
      <c r="P273" s="20" t="s">
        <v>528</v>
      </c>
      <c r="Q273" s="20"/>
      <c r="R273" s="20" t="s">
        <v>10</v>
      </c>
      <c r="S273" s="20"/>
      <c r="T273" s="5">
        <v>825</v>
      </c>
      <c r="U273" s="20"/>
      <c r="V273" s="5">
        <f t="shared" si="6"/>
        <v>-26293.73</v>
      </c>
    </row>
    <row r="274" spans="1:22" x14ac:dyDescent="0.35">
      <c r="A274" s="20"/>
      <c r="B274" s="20"/>
      <c r="C274" s="20"/>
      <c r="D274" s="20"/>
      <c r="E274" s="20"/>
      <c r="F274" s="20"/>
      <c r="G274" s="20"/>
      <c r="H274" s="20" t="s">
        <v>420</v>
      </c>
      <c r="I274" s="20"/>
      <c r="J274" s="30">
        <v>45545</v>
      </c>
      <c r="K274" s="20"/>
      <c r="L274" s="20" t="s">
        <v>465</v>
      </c>
      <c r="M274" s="20"/>
      <c r="N274" s="20" t="s">
        <v>495</v>
      </c>
      <c r="O274" s="20"/>
      <c r="P274" s="20"/>
      <c r="Q274" s="20"/>
      <c r="R274" s="20" t="s">
        <v>120</v>
      </c>
      <c r="S274" s="20"/>
      <c r="T274" s="5">
        <v>-2500</v>
      </c>
      <c r="U274" s="20"/>
      <c r="V274" s="5">
        <f t="shared" si="6"/>
        <v>-28793.73</v>
      </c>
    </row>
    <row r="275" spans="1:22" x14ac:dyDescent="0.35">
      <c r="A275" s="20"/>
      <c r="B275" s="20"/>
      <c r="C275" s="20"/>
      <c r="D275" s="20"/>
      <c r="E275" s="20"/>
      <c r="F275" s="20"/>
      <c r="G275" s="20"/>
      <c r="H275" s="20" t="s">
        <v>417</v>
      </c>
      <c r="I275" s="20"/>
      <c r="J275" s="30">
        <v>45546</v>
      </c>
      <c r="K275" s="20"/>
      <c r="L275" s="20" t="s">
        <v>439</v>
      </c>
      <c r="M275" s="20"/>
      <c r="N275" s="20" t="s">
        <v>487</v>
      </c>
      <c r="O275" s="20"/>
      <c r="P275" s="20"/>
      <c r="Q275" s="20"/>
      <c r="R275" s="20" t="s">
        <v>10</v>
      </c>
      <c r="S275" s="20"/>
      <c r="T275" s="5">
        <v>97.7</v>
      </c>
      <c r="U275" s="20"/>
      <c r="V275" s="5">
        <f t="shared" si="6"/>
        <v>-28696.03</v>
      </c>
    </row>
    <row r="276" spans="1:22" x14ac:dyDescent="0.35">
      <c r="A276" s="20"/>
      <c r="B276" s="20"/>
      <c r="C276" s="20"/>
      <c r="D276" s="20"/>
      <c r="E276" s="20"/>
      <c r="F276" s="20"/>
      <c r="G276" s="20"/>
      <c r="H276" s="20" t="s">
        <v>417</v>
      </c>
      <c r="I276" s="20"/>
      <c r="J276" s="30">
        <v>45546</v>
      </c>
      <c r="K276" s="20"/>
      <c r="L276" s="20" t="s">
        <v>440</v>
      </c>
      <c r="M276" s="20"/>
      <c r="N276" s="20" t="s">
        <v>488</v>
      </c>
      <c r="O276" s="20"/>
      <c r="P276" s="20" t="s">
        <v>531</v>
      </c>
      <c r="Q276" s="20"/>
      <c r="R276" s="20" t="s">
        <v>10</v>
      </c>
      <c r="S276" s="20"/>
      <c r="T276" s="5">
        <v>76.849999999999994</v>
      </c>
      <c r="U276" s="20"/>
      <c r="V276" s="5">
        <f t="shared" si="6"/>
        <v>-28619.18</v>
      </c>
    </row>
    <row r="277" spans="1:22" x14ac:dyDescent="0.35">
      <c r="A277" s="20"/>
      <c r="B277" s="20"/>
      <c r="C277" s="20"/>
      <c r="D277" s="20"/>
      <c r="E277" s="20"/>
      <c r="F277" s="20"/>
      <c r="G277" s="20"/>
      <c r="H277" s="20" t="s">
        <v>417</v>
      </c>
      <c r="I277" s="20"/>
      <c r="J277" s="30">
        <v>45546</v>
      </c>
      <c r="K277" s="20"/>
      <c r="L277" s="20" t="s">
        <v>441</v>
      </c>
      <c r="M277" s="20"/>
      <c r="N277" s="20" t="s">
        <v>489</v>
      </c>
      <c r="O277" s="20"/>
      <c r="P277" s="20"/>
      <c r="Q277" s="20"/>
      <c r="R277" s="20" t="s">
        <v>10</v>
      </c>
      <c r="S277" s="20"/>
      <c r="T277" s="5">
        <v>682.39</v>
      </c>
      <c r="U277" s="20"/>
      <c r="V277" s="5">
        <f t="shared" si="6"/>
        <v>-27936.79</v>
      </c>
    </row>
    <row r="278" spans="1:22" x14ac:dyDescent="0.35">
      <c r="A278" s="20"/>
      <c r="B278" s="20"/>
      <c r="C278" s="20"/>
      <c r="D278" s="20"/>
      <c r="E278" s="20"/>
      <c r="F278" s="20"/>
      <c r="G278" s="20"/>
      <c r="H278" s="20" t="s">
        <v>417</v>
      </c>
      <c r="I278" s="20"/>
      <c r="J278" s="30">
        <v>45546</v>
      </c>
      <c r="K278" s="20"/>
      <c r="L278" s="20" t="s">
        <v>441</v>
      </c>
      <c r="M278" s="20"/>
      <c r="N278" s="20" t="s">
        <v>490</v>
      </c>
      <c r="O278" s="20"/>
      <c r="P278" s="20"/>
      <c r="Q278" s="20"/>
      <c r="R278" s="20" t="s">
        <v>10</v>
      </c>
      <c r="S278" s="20"/>
      <c r="T278" s="5">
        <v>19000</v>
      </c>
      <c r="U278" s="20"/>
      <c r="V278" s="5">
        <f t="shared" si="6"/>
        <v>-8936.7900000000009</v>
      </c>
    </row>
    <row r="279" spans="1:22" x14ac:dyDescent="0.35">
      <c r="A279" s="20"/>
      <c r="B279" s="20"/>
      <c r="C279" s="20"/>
      <c r="D279" s="20"/>
      <c r="E279" s="20"/>
      <c r="F279" s="20"/>
      <c r="G279" s="20"/>
      <c r="H279" s="20" t="s">
        <v>420</v>
      </c>
      <c r="I279" s="20"/>
      <c r="J279" s="30">
        <v>45548</v>
      </c>
      <c r="K279" s="20"/>
      <c r="L279" s="20" t="s">
        <v>466</v>
      </c>
      <c r="M279" s="20"/>
      <c r="N279" s="20" t="s">
        <v>523</v>
      </c>
      <c r="O279" s="20"/>
      <c r="P279" s="20"/>
      <c r="Q279" s="20"/>
      <c r="R279" s="20" t="s">
        <v>154</v>
      </c>
      <c r="S279" s="20"/>
      <c r="T279" s="5">
        <v>-498</v>
      </c>
      <c r="U279" s="20"/>
      <c r="V279" s="5">
        <f t="shared" si="6"/>
        <v>-9434.7900000000009</v>
      </c>
    </row>
    <row r="280" spans="1:22" x14ac:dyDescent="0.35">
      <c r="A280" s="20"/>
      <c r="B280" s="20"/>
      <c r="C280" s="20"/>
      <c r="D280" s="20"/>
      <c r="E280" s="20"/>
      <c r="F280" s="20"/>
      <c r="G280" s="20"/>
      <c r="H280" s="20" t="s">
        <v>420</v>
      </c>
      <c r="I280" s="20"/>
      <c r="J280" s="30">
        <v>45552</v>
      </c>
      <c r="K280" s="20"/>
      <c r="L280" s="20" t="s">
        <v>467</v>
      </c>
      <c r="M280" s="20"/>
      <c r="N280" s="20" t="s">
        <v>492</v>
      </c>
      <c r="O280" s="20"/>
      <c r="P280" s="20"/>
      <c r="Q280" s="20"/>
      <c r="R280" s="20" t="s">
        <v>126</v>
      </c>
      <c r="S280" s="20"/>
      <c r="T280" s="5">
        <v>-35</v>
      </c>
      <c r="U280" s="20"/>
      <c r="V280" s="5">
        <f t="shared" si="6"/>
        <v>-9469.7900000000009</v>
      </c>
    </row>
    <row r="281" spans="1:22" x14ac:dyDescent="0.35">
      <c r="A281" s="20"/>
      <c r="B281" s="20"/>
      <c r="C281" s="20"/>
      <c r="D281" s="20"/>
      <c r="E281" s="20"/>
      <c r="F281" s="20"/>
      <c r="G281" s="20"/>
      <c r="H281" s="20" t="s">
        <v>417</v>
      </c>
      <c r="I281" s="20"/>
      <c r="J281" s="30">
        <v>45552</v>
      </c>
      <c r="K281" s="20"/>
      <c r="L281" s="20" t="s">
        <v>442</v>
      </c>
      <c r="M281" s="20"/>
      <c r="N281" s="20" t="s">
        <v>492</v>
      </c>
      <c r="O281" s="20"/>
      <c r="P281" s="20"/>
      <c r="Q281" s="20"/>
      <c r="R281" s="20" t="s">
        <v>10</v>
      </c>
      <c r="S281" s="20"/>
      <c r="T281" s="5">
        <v>35</v>
      </c>
      <c r="U281" s="20"/>
      <c r="V281" s="5">
        <f t="shared" si="6"/>
        <v>-9434.7900000000009</v>
      </c>
    </row>
    <row r="282" spans="1:22" x14ac:dyDescent="0.35">
      <c r="A282" s="20"/>
      <c r="B282" s="20"/>
      <c r="C282" s="20"/>
      <c r="D282" s="20"/>
      <c r="E282" s="20"/>
      <c r="F282" s="20"/>
      <c r="G282" s="20"/>
      <c r="H282" s="20" t="s">
        <v>417</v>
      </c>
      <c r="I282" s="20"/>
      <c r="J282" s="30">
        <v>45552</v>
      </c>
      <c r="K282" s="20"/>
      <c r="L282" s="20" t="s">
        <v>442</v>
      </c>
      <c r="M282" s="20"/>
      <c r="N282" s="20" t="s">
        <v>493</v>
      </c>
      <c r="O282" s="20"/>
      <c r="P282" s="20"/>
      <c r="Q282" s="20"/>
      <c r="R282" s="20" t="s">
        <v>10</v>
      </c>
      <c r="S282" s="20"/>
      <c r="T282" s="5">
        <v>5000</v>
      </c>
      <c r="U282" s="20"/>
      <c r="V282" s="5">
        <f t="shared" si="6"/>
        <v>-4434.79</v>
      </c>
    </row>
    <row r="283" spans="1:22" x14ac:dyDescent="0.35">
      <c r="A283" s="20"/>
      <c r="B283" s="20"/>
      <c r="C283" s="20"/>
      <c r="D283" s="20"/>
      <c r="E283" s="20"/>
      <c r="F283" s="20"/>
      <c r="G283" s="20"/>
      <c r="H283" s="20" t="s">
        <v>417</v>
      </c>
      <c r="I283" s="20"/>
      <c r="J283" s="30">
        <v>45552</v>
      </c>
      <c r="K283" s="20"/>
      <c r="L283" s="20" t="s">
        <v>443</v>
      </c>
      <c r="M283" s="20"/>
      <c r="N283" s="20" t="s">
        <v>494</v>
      </c>
      <c r="O283" s="20"/>
      <c r="P283" s="20"/>
      <c r="Q283" s="20"/>
      <c r="R283" s="20" t="s">
        <v>10</v>
      </c>
      <c r="S283" s="20"/>
      <c r="T283" s="5">
        <v>531.79</v>
      </c>
      <c r="U283" s="20"/>
      <c r="V283" s="5">
        <f t="shared" si="6"/>
        <v>-3903</v>
      </c>
    </row>
    <row r="284" spans="1:22" x14ac:dyDescent="0.35">
      <c r="A284" s="20"/>
      <c r="B284" s="20"/>
      <c r="C284" s="20"/>
      <c r="D284" s="20"/>
      <c r="E284" s="20"/>
      <c r="F284" s="20"/>
      <c r="G284" s="20"/>
      <c r="H284" s="20" t="s">
        <v>417</v>
      </c>
      <c r="I284" s="20"/>
      <c r="J284" s="30">
        <v>45552</v>
      </c>
      <c r="K284" s="20"/>
      <c r="L284" s="20" t="s">
        <v>443</v>
      </c>
      <c r="M284" s="20"/>
      <c r="N284" s="20" t="s">
        <v>495</v>
      </c>
      <c r="O284" s="20"/>
      <c r="P284" s="20"/>
      <c r="Q284" s="20"/>
      <c r="R284" s="20" t="s">
        <v>10</v>
      </c>
      <c r="S284" s="20"/>
      <c r="T284" s="5">
        <v>2500</v>
      </c>
      <c r="U284" s="20"/>
      <c r="V284" s="5">
        <f t="shared" si="6"/>
        <v>-1403</v>
      </c>
    </row>
    <row r="285" spans="1:22" ht="15" thickBot="1" x14ac:dyDescent="0.4">
      <c r="A285" s="20"/>
      <c r="B285" s="20"/>
      <c r="C285" s="20"/>
      <c r="D285" s="20"/>
      <c r="E285" s="20"/>
      <c r="F285" s="20"/>
      <c r="G285" s="20"/>
      <c r="H285" s="20" t="s">
        <v>420</v>
      </c>
      <c r="I285" s="20"/>
      <c r="J285" s="30">
        <v>45555</v>
      </c>
      <c r="K285" s="20"/>
      <c r="L285" s="20" t="s">
        <v>468</v>
      </c>
      <c r="M285" s="20"/>
      <c r="N285" s="20" t="s">
        <v>524</v>
      </c>
      <c r="O285" s="20"/>
      <c r="P285" s="20"/>
      <c r="Q285" s="20"/>
      <c r="R285" s="20" t="s">
        <v>144</v>
      </c>
      <c r="S285" s="20"/>
      <c r="T285" s="5">
        <v>-103.72</v>
      </c>
      <c r="U285" s="20"/>
      <c r="V285" s="5">
        <f t="shared" si="6"/>
        <v>-1506.72</v>
      </c>
    </row>
    <row r="286" spans="1:22" ht="15" thickBot="1" x14ac:dyDescent="0.4">
      <c r="A286" s="20"/>
      <c r="B286" s="20"/>
      <c r="C286" s="20" t="s">
        <v>333</v>
      </c>
      <c r="D286" s="20"/>
      <c r="E286" s="20"/>
      <c r="F286" s="20"/>
      <c r="G286" s="20"/>
      <c r="H286" s="20"/>
      <c r="I286" s="20"/>
      <c r="J286" s="30"/>
      <c r="K286" s="20"/>
      <c r="L286" s="20"/>
      <c r="M286" s="20"/>
      <c r="N286" s="20"/>
      <c r="O286" s="20"/>
      <c r="P286" s="20"/>
      <c r="Q286" s="20"/>
      <c r="R286" s="20"/>
      <c r="S286" s="20"/>
      <c r="T286" s="7">
        <f>ROUND(SUM(T255:T285),5)</f>
        <v>6192.77</v>
      </c>
      <c r="U286" s="20"/>
      <c r="V286" s="7">
        <f>V285</f>
        <v>-1506.72</v>
      </c>
    </row>
    <row r="287" spans="1:22" x14ac:dyDescent="0.35">
      <c r="A287" s="20"/>
      <c r="B287" s="20" t="s">
        <v>334</v>
      </c>
      <c r="C287" s="20"/>
      <c r="D287" s="20"/>
      <c r="E287" s="20"/>
      <c r="F287" s="20"/>
      <c r="G287" s="20"/>
      <c r="H287" s="20"/>
      <c r="I287" s="20"/>
      <c r="J287" s="30"/>
      <c r="K287" s="20"/>
      <c r="L287" s="20"/>
      <c r="M287" s="20"/>
      <c r="N287" s="20"/>
      <c r="O287" s="20"/>
      <c r="P287" s="20"/>
      <c r="Q287" s="20"/>
      <c r="R287" s="20"/>
      <c r="S287" s="20"/>
      <c r="T287" s="5">
        <f>ROUND(T252+T254+T286,5)</f>
        <v>6192.77</v>
      </c>
      <c r="U287" s="20"/>
      <c r="V287" s="5">
        <f>ROUND(V252+V254+V286,5)</f>
        <v>-1506.72</v>
      </c>
    </row>
    <row r="288" spans="1:22" x14ac:dyDescent="0.35">
      <c r="A288" s="1"/>
      <c r="B288" s="1" t="s">
        <v>335</v>
      </c>
      <c r="C288" s="1"/>
      <c r="D288" s="1"/>
      <c r="E288" s="1"/>
      <c r="F288" s="1"/>
      <c r="G288" s="1"/>
      <c r="H288" s="1"/>
      <c r="I288" s="1"/>
      <c r="J288" s="28"/>
      <c r="K288" s="1"/>
      <c r="L288" s="1"/>
      <c r="M288" s="1"/>
      <c r="N288" s="1"/>
      <c r="O288" s="1"/>
      <c r="P288" s="1"/>
      <c r="Q288" s="1"/>
      <c r="R288" s="1"/>
      <c r="S288" s="1"/>
      <c r="T288" s="29"/>
      <c r="U288" s="1"/>
      <c r="V288" s="29">
        <v>0</v>
      </c>
    </row>
    <row r="289" spans="1:22" x14ac:dyDescent="0.35">
      <c r="A289" s="20"/>
      <c r="B289" s="20" t="s">
        <v>336</v>
      </c>
      <c r="C289" s="20"/>
      <c r="D289" s="20"/>
      <c r="E289" s="20"/>
      <c r="F289" s="20"/>
      <c r="G289" s="20"/>
      <c r="H289" s="20"/>
      <c r="I289" s="20"/>
      <c r="J289" s="30"/>
      <c r="K289" s="20"/>
      <c r="L289" s="20"/>
      <c r="M289" s="20"/>
      <c r="N289" s="20"/>
      <c r="O289" s="20"/>
      <c r="P289" s="20"/>
      <c r="Q289" s="20"/>
      <c r="R289" s="20"/>
      <c r="S289" s="20"/>
      <c r="T289" s="5"/>
      <c r="U289" s="20"/>
      <c r="V289" s="5">
        <f>V288</f>
        <v>0</v>
      </c>
    </row>
    <row r="290" spans="1:22" x14ac:dyDescent="0.35">
      <c r="A290" s="1"/>
      <c r="B290" s="1" t="s">
        <v>337</v>
      </c>
      <c r="C290" s="1"/>
      <c r="D290" s="1"/>
      <c r="E290" s="1"/>
      <c r="F290" s="1"/>
      <c r="G290" s="1"/>
      <c r="H290" s="1"/>
      <c r="I290" s="1"/>
      <c r="J290" s="28"/>
      <c r="K290" s="1"/>
      <c r="L290" s="1"/>
      <c r="M290" s="1"/>
      <c r="N290" s="1"/>
      <c r="O290" s="1"/>
      <c r="P290" s="1"/>
      <c r="Q290" s="1"/>
      <c r="R290" s="1"/>
      <c r="S290" s="1"/>
      <c r="T290" s="29"/>
      <c r="U290" s="1"/>
      <c r="V290" s="29">
        <v>0</v>
      </c>
    </row>
    <row r="291" spans="1:22" x14ac:dyDescent="0.35">
      <c r="A291" s="20"/>
      <c r="B291" s="20" t="s">
        <v>338</v>
      </c>
      <c r="C291" s="20"/>
      <c r="D291" s="20"/>
      <c r="E291" s="20"/>
      <c r="F291" s="20"/>
      <c r="G291" s="20"/>
      <c r="H291" s="20"/>
      <c r="I291" s="20"/>
      <c r="J291" s="30"/>
      <c r="K291" s="20"/>
      <c r="L291" s="20"/>
      <c r="M291" s="20"/>
      <c r="N291" s="20"/>
      <c r="O291" s="20"/>
      <c r="P291" s="20"/>
      <c r="Q291" s="20"/>
      <c r="R291" s="20"/>
      <c r="S291" s="20"/>
      <c r="T291" s="5"/>
      <c r="U291" s="20"/>
      <c r="V291" s="5">
        <f>V290</f>
        <v>0</v>
      </c>
    </row>
    <row r="292" spans="1:22" x14ac:dyDescent="0.35">
      <c r="A292" s="1"/>
      <c r="B292" s="1" t="s">
        <v>339</v>
      </c>
      <c r="C292" s="1"/>
      <c r="D292" s="1"/>
      <c r="E292" s="1"/>
      <c r="F292" s="1"/>
      <c r="G292" s="1"/>
      <c r="H292" s="1"/>
      <c r="I292" s="1"/>
      <c r="J292" s="28"/>
      <c r="K292" s="1"/>
      <c r="L292" s="1"/>
      <c r="M292" s="1"/>
      <c r="N292" s="1"/>
      <c r="O292" s="1"/>
      <c r="P292" s="1"/>
      <c r="Q292" s="1"/>
      <c r="R292" s="1"/>
      <c r="S292" s="1"/>
      <c r="T292" s="29"/>
      <c r="U292" s="1"/>
      <c r="V292" s="29">
        <v>0</v>
      </c>
    </row>
    <row r="293" spans="1:22" x14ac:dyDescent="0.35">
      <c r="A293" s="20"/>
      <c r="B293" s="20" t="s">
        <v>340</v>
      </c>
      <c r="C293" s="20"/>
      <c r="D293" s="20"/>
      <c r="E293" s="20"/>
      <c r="F293" s="20"/>
      <c r="G293" s="20"/>
      <c r="H293" s="20"/>
      <c r="I293" s="20"/>
      <c r="J293" s="30"/>
      <c r="K293" s="20"/>
      <c r="L293" s="20"/>
      <c r="M293" s="20"/>
      <c r="N293" s="20"/>
      <c r="O293" s="20"/>
      <c r="P293" s="20"/>
      <c r="Q293" s="20"/>
      <c r="R293" s="20"/>
      <c r="S293" s="20"/>
      <c r="T293" s="5"/>
      <c r="U293" s="20"/>
      <c r="V293" s="5">
        <f>V292</f>
        <v>0</v>
      </c>
    </row>
    <row r="294" spans="1:22" x14ac:dyDescent="0.35">
      <c r="A294" s="1"/>
      <c r="B294" s="1" t="s">
        <v>341</v>
      </c>
      <c r="C294" s="1"/>
      <c r="D294" s="1"/>
      <c r="E294" s="1"/>
      <c r="F294" s="1"/>
      <c r="G294" s="1"/>
      <c r="H294" s="1"/>
      <c r="I294" s="1"/>
      <c r="J294" s="28"/>
      <c r="K294" s="1"/>
      <c r="L294" s="1"/>
      <c r="M294" s="1"/>
      <c r="N294" s="1"/>
      <c r="O294" s="1"/>
      <c r="P294" s="1"/>
      <c r="Q294" s="1"/>
      <c r="R294" s="1"/>
      <c r="S294" s="1"/>
      <c r="T294" s="29"/>
      <c r="U294" s="1"/>
      <c r="V294" s="29">
        <v>0</v>
      </c>
    </row>
    <row r="295" spans="1:22" x14ac:dyDescent="0.35">
      <c r="A295" s="20"/>
      <c r="B295" s="20" t="s">
        <v>342</v>
      </c>
      <c r="C295" s="20"/>
      <c r="D295" s="20"/>
      <c r="E295" s="20"/>
      <c r="F295" s="20"/>
      <c r="G295" s="20"/>
      <c r="H295" s="20"/>
      <c r="I295" s="20"/>
      <c r="J295" s="30"/>
      <c r="K295" s="20"/>
      <c r="L295" s="20"/>
      <c r="M295" s="20"/>
      <c r="N295" s="20"/>
      <c r="O295" s="20"/>
      <c r="P295" s="20"/>
      <c r="Q295" s="20"/>
      <c r="R295" s="20"/>
      <c r="S295" s="20"/>
      <c r="T295" s="5"/>
      <c r="U295" s="20"/>
      <c r="V295" s="5">
        <f>V294</f>
        <v>0</v>
      </c>
    </row>
    <row r="296" spans="1:22" x14ac:dyDescent="0.35">
      <c r="A296" s="1"/>
      <c r="B296" s="1" t="s">
        <v>52</v>
      </c>
      <c r="C296" s="1"/>
      <c r="D296" s="1"/>
      <c r="E296" s="1"/>
      <c r="F296" s="1"/>
      <c r="G296" s="1"/>
      <c r="H296" s="1"/>
      <c r="I296" s="1"/>
      <c r="J296" s="28"/>
      <c r="K296" s="1"/>
      <c r="L296" s="1"/>
      <c r="M296" s="1"/>
      <c r="N296" s="1"/>
      <c r="O296" s="1"/>
      <c r="P296" s="1"/>
      <c r="Q296" s="1"/>
      <c r="R296" s="1"/>
      <c r="S296" s="1"/>
      <c r="T296" s="29"/>
      <c r="U296" s="1"/>
      <c r="V296" s="29">
        <v>-1086.6400000000001</v>
      </c>
    </row>
    <row r="297" spans="1:22" x14ac:dyDescent="0.35">
      <c r="A297" s="1"/>
      <c r="B297" s="1"/>
      <c r="C297" s="1" t="s">
        <v>343</v>
      </c>
      <c r="D297" s="1"/>
      <c r="E297" s="1"/>
      <c r="F297" s="1"/>
      <c r="G297" s="1"/>
      <c r="H297" s="1"/>
      <c r="I297" s="1"/>
      <c r="J297" s="28"/>
      <c r="K297" s="1"/>
      <c r="L297" s="1"/>
      <c r="M297" s="1"/>
      <c r="N297" s="1"/>
      <c r="O297" s="1"/>
      <c r="P297" s="1"/>
      <c r="Q297" s="1"/>
      <c r="R297" s="1"/>
      <c r="S297" s="1"/>
      <c r="T297" s="29"/>
      <c r="U297" s="1"/>
      <c r="V297" s="29">
        <v>0</v>
      </c>
    </row>
    <row r="298" spans="1:22" x14ac:dyDescent="0.35">
      <c r="A298" s="20"/>
      <c r="B298" s="20"/>
      <c r="C298" s="20" t="s">
        <v>344</v>
      </c>
      <c r="D298" s="20"/>
      <c r="E298" s="20"/>
      <c r="F298" s="20"/>
      <c r="G298" s="20"/>
      <c r="H298" s="20"/>
      <c r="I298" s="20"/>
      <c r="J298" s="30"/>
      <c r="K298" s="20"/>
      <c r="L298" s="20"/>
      <c r="M298" s="20"/>
      <c r="N298" s="20"/>
      <c r="O298" s="20"/>
      <c r="P298" s="20"/>
      <c r="Q298" s="20"/>
      <c r="R298" s="20"/>
      <c r="S298" s="20"/>
      <c r="T298" s="5"/>
      <c r="U298" s="20"/>
      <c r="V298" s="5">
        <f>V297</f>
        <v>0</v>
      </c>
    </row>
    <row r="299" spans="1:22" x14ac:dyDescent="0.35">
      <c r="A299" s="1"/>
      <c r="B299" s="1"/>
      <c r="C299" s="1" t="s">
        <v>345</v>
      </c>
      <c r="D299" s="1"/>
      <c r="E299" s="1"/>
      <c r="F299" s="1"/>
      <c r="G299" s="1"/>
      <c r="H299" s="1"/>
      <c r="I299" s="1"/>
      <c r="J299" s="28"/>
      <c r="K299" s="1"/>
      <c r="L299" s="1"/>
      <c r="M299" s="1"/>
      <c r="N299" s="1"/>
      <c r="O299" s="1"/>
      <c r="P299" s="1"/>
      <c r="Q299" s="1"/>
      <c r="R299" s="1"/>
      <c r="S299" s="1"/>
      <c r="T299" s="29"/>
      <c r="U299" s="1"/>
      <c r="V299" s="29">
        <v>0</v>
      </c>
    </row>
    <row r="300" spans="1:22" x14ac:dyDescent="0.35">
      <c r="A300" s="20"/>
      <c r="B300" s="20"/>
      <c r="C300" s="20" t="s">
        <v>346</v>
      </c>
      <c r="D300" s="20"/>
      <c r="E300" s="20"/>
      <c r="F300" s="20"/>
      <c r="G300" s="20"/>
      <c r="H300" s="20"/>
      <c r="I300" s="20"/>
      <c r="J300" s="30"/>
      <c r="K300" s="20"/>
      <c r="L300" s="20"/>
      <c r="M300" s="20"/>
      <c r="N300" s="20"/>
      <c r="O300" s="20"/>
      <c r="P300" s="20"/>
      <c r="Q300" s="20"/>
      <c r="R300" s="20"/>
      <c r="S300" s="20"/>
      <c r="T300" s="5"/>
      <c r="U300" s="20"/>
      <c r="V300" s="5">
        <f>V299</f>
        <v>0</v>
      </c>
    </row>
    <row r="301" spans="1:22" x14ac:dyDescent="0.35">
      <c r="A301" s="1"/>
      <c r="B301" s="1"/>
      <c r="C301" s="1" t="s">
        <v>53</v>
      </c>
      <c r="D301" s="1"/>
      <c r="E301" s="1"/>
      <c r="F301" s="1"/>
      <c r="G301" s="1"/>
      <c r="H301" s="1"/>
      <c r="I301" s="1"/>
      <c r="J301" s="28"/>
      <c r="K301" s="1"/>
      <c r="L301" s="1"/>
      <c r="M301" s="1"/>
      <c r="N301" s="1"/>
      <c r="O301" s="1"/>
      <c r="P301" s="1"/>
      <c r="Q301" s="1"/>
      <c r="R301" s="1"/>
      <c r="S301" s="1"/>
      <c r="T301" s="29"/>
      <c r="U301" s="1"/>
      <c r="V301" s="29">
        <v>-1086.6400000000001</v>
      </c>
    </row>
    <row r="302" spans="1:22" x14ac:dyDescent="0.35">
      <c r="A302" s="1"/>
      <c r="B302" s="1"/>
      <c r="C302" s="1"/>
      <c r="D302" s="1" t="s">
        <v>54</v>
      </c>
      <c r="E302" s="1"/>
      <c r="F302" s="1"/>
      <c r="G302" s="1"/>
      <c r="H302" s="1"/>
      <c r="I302" s="1"/>
      <c r="J302" s="28"/>
      <c r="K302" s="1"/>
      <c r="L302" s="1"/>
      <c r="M302" s="1"/>
      <c r="N302" s="1"/>
      <c r="O302" s="1"/>
      <c r="P302" s="1"/>
      <c r="Q302" s="1"/>
      <c r="R302" s="1"/>
      <c r="S302" s="1"/>
      <c r="T302" s="29"/>
      <c r="U302" s="1"/>
      <c r="V302" s="29">
        <v>-263.23</v>
      </c>
    </row>
    <row r="303" spans="1:22" x14ac:dyDescent="0.35">
      <c r="A303" s="20"/>
      <c r="B303" s="20"/>
      <c r="C303" s="20"/>
      <c r="D303" s="20"/>
      <c r="E303" s="20"/>
      <c r="F303" s="20"/>
      <c r="G303" s="20"/>
      <c r="H303" s="20" t="s">
        <v>415</v>
      </c>
      <c r="I303" s="20"/>
      <c r="J303" s="30">
        <v>45541</v>
      </c>
      <c r="K303" s="20"/>
      <c r="L303" s="20" t="s">
        <v>425</v>
      </c>
      <c r="M303" s="20"/>
      <c r="N303" s="20" t="s">
        <v>474</v>
      </c>
      <c r="O303" s="20"/>
      <c r="P303" s="20" t="s">
        <v>527</v>
      </c>
      <c r="Q303" s="20"/>
      <c r="R303" s="20" t="s">
        <v>10</v>
      </c>
      <c r="S303" s="20"/>
      <c r="T303" s="5">
        <v>0</v>
      </c>
      <c r="U303" s="20"/>
      <c r="V303" s="5">
        <f t="shared" ref="V303:V323" si="7">ROUND(V302+T303,5)</f>
        <v>-263.23</v>
      </c>
    </row>
    <row r="304" spans="1:22" x14ac:dyDescent="0.35">
      <c r="A304" s="20"/>
      <c r="B304" s="20"/>
      <c r="C304" s="20"/>
      <c r="D304" s="20"/>
      <c r="E304" s="20"/>
      <c r="F304" s="20"/>
      <c r="G304" s="20"/>
      <c r="H304" s="20" t="s">
        <v>415</v>
      </c>
      <c r="I304" s="20"/>
      <c r="J304" s="30">
        <v>45541</v>
      </c>
      <c r="K304" s="20"/>
      <c r="L304" s="20" t="s">
        <v>425</v>
      </c>
      <c r="M304" s="20"/>
      <c r="N304" s="20" t="s">
        <v>474</v>
      </c>
      <c r="O304" s="20"/>
      <c r="P304" s="20" t="s">
        <v>527</v>
      </c>
      <c r="Q304" s="20"/>
      <c r="R304" s="20" t="s">
        <v>10</v>
      </c>
      <c r="S304" s="20"/>
      <c r="T304" s="5">
        <v>-20.89</v>
      </c>
      <c r="U304" s="20"/>
      <c r="V304" s="5">
        <f t="shared" si="7"/>
        <v>-284.12</v>
      </c>
    </row>
    <row r="305" spans="1:22" x14ac:dyDescent="0.35">
      <c r="A305" s="20"/>
      <c r="B305" s="20"/>
      <c r="C305" s="20"/>
      <c r="D305" s="20"/>
      <c r="E305" s="20"/>
      <c r="F305" s="20"/>
      <c r="G305" s="20"/>
      <c r="H305" s="20" t="s">
        <v>415</v>
      </c>
      <c r="I305" s="20"/>
      <c r="J305" s="30">
        <v>45541</v>
      </c>
      <c r="K305" s="20"/>
      <c r="L305" s="20" t="s">
        <v>425</v>
      </c>
      <c r="M305" s="20"/>
      <c r="N305" s="20" t="s">
        <v>474</v>
      </c>
      <c r="O305" s="20"/>
      <c r="P305" s="20" t="s">
        <v>527</v>
      </c>
      <c r="Q305" s="20"/>
      <c r="R305" s="20" t="s">
        <v>10</v>
      </c>
      <c r="S305" s="20"/>
      <c r="T305" s="5">
        <v>-4.88</v>
      </c>
      <c r="U305" s="20"/>
      <c r="V305" s="5">
        <f t="shared" si="7"/>
        <v>-289</v>
      </c>
    </row>
    <row r="306" spans="1:22" x14ac:dyDescent="0.35">
      <c r="A306" s="20"/>
      <c r="B306" s="20"/>
      <c r="C306" s="20"/>
      <c r="D306" s="20"/>
      <c r="E306" s="20"/>
      <c r="F306" s="20"/>
      <c r="G306" s="20"/>
      <c r="H306" s="20" t="s">
        <v>415</v>
      </c>
      <c r="I306" s="20"/>
      <c r="J306" s="30">
        <v>45541</v>
      </c>
      <c r="K306" s="20"/>
      <c r="L306" s="20" t="s">
        <v>426</v>
      </c>
      <c r="M306" s="20"/>
      <c r="N306" s="20" t="s">
        <v>475</v>
      </c>
      <c r="O306" s="20"/>
      <c r="P306" s="20" t="s">
        <v>527</v>
      </c>
      <c r="Q306" s="20"/>
      <c r="R306" s="20" t="s">
        <v>10</v>
      </c>
      <c r="S306" s="20"/>
      <c r="T306" s="5">
        <v>0</v>
      </c>
      <c r="U306" s="20"/>
      <c r="V306" s="5">
        <f t="shared" si="7"/>
        <v>-289</v>
      </c>
    </row>
    <row r="307" spans="1:22" x14ac:dyDescent="0.35">
      <c r="A307" s="20"/>
      <c r="B307" s="20"/>
      <c r="C307" s="20"/>
      <c r="D307" s="20"/>
      <c r="E307" s="20"/>
      <c r="F307" s="20"/>
      <c r="G307" s="20"/>
      <c r="H307" s="20" t="s">
        <v>415</v>
      </c>
      <c r="I307" s="20"/>
      <c r="J307" s="30">
        <v>45541</v>
      </c>
      <c r="K307" s="20"/>
      <c r="L307" s="20" t="s">
        <v>426</v>
      </c>
      <c r="M307" s="20"/>
      <c r="N307" s="20" t="s">
        <v>475</v>
      </c>
      <c r="O307" s="20"/>
      <c r="P307" s="20" t="s">
        <v>527</v>
      </c>
      <c r="Q307" s="20"/>
      <c r="R307" s="20" t="s">
        <v>10</v>
      </c>
      <c r="S307" s="20"/>
      <c r="T307" s="5">
        <v>-17.46</v>
      </c>
      <c r="U307" s="20"/>
      <c r="V307" s="5">
        <f t="shared" si="7"/>
        <v>-306.45999999999998</v>
      </c>
    </row>
    <row r="308" spans="1:22" x14ac:dyDescent="0.35">
      <c r="A308" s="20"/>
      <c r="B308" s="20"/>
      <c r="C308" s="20"/>
      <c r="D308" s="20"/>
      <c r="E308" s="20"/>
      <c r="F308" s="20"/>
      <c r="G308" s="20"/>
      <c r="H308" s="20" t="s">
        <v>415</v>
      </c>
      <c r="I308" s="20"/>
      <c r="J308" s="30">
        <v>45541</v>
      </c>
      <c r="K308" s="20"/>
      <c r="L308" s="20" t="s">
        <v>426</v>
      </c>
      <c r="M308" s="20"/>
      <c r="N308" s="20" t="s">
        <v>475</v>
      </c>
      <c r="O308" s="20"/>
      <c r="P308" s="20" t="s">
        <v>527</v>
      </c>
      <c r="Q308" s="20"/>
      <c r="R308" s="20" t="s">
        <v>10</v>
      </c>
      <c r="S308" s="20"/>
      <c r="T308" s="5">
        <v>-4.08</v>
      </c>
      <c r="U308" s="20"/>
      <c r="V308" s="5">
        <f t="shared" si="7"/>
        <v>-310.54000000000002</v>
      </c>
    </row>
    <row r="309" spans="1:22" x14ac:dyDescent="0.35">
      <c r="A309" s="20"/>
      <c r="B309" s="20"/>
      <c r="C309" s="20"/>
      <c r="D309" s="20"/>
      <c r="E309" s="20"/>
      <c r="F309" s="20"/>
      <c r="G309" s="20"/>
      <c r="H309" s="20" t="s">
        <v>415</v>
      </c>
      <c r="I309" s="20"/>
      <c r="J309" s="30">
        <v>45541</v>
      </c>
      <c r="K309" s="20"/>
      <c r="L309" s="20" t="s">
        <v>427</v>
      </c>
      <c r="M309" s="20"/>
      <c r="N309" s="20" t="s">
        <v>476</v>
      </c>
      <c r="O309" s="20"/>
      <c r="P309" s="20" t="s">
        <v>527</v>
      </c>
      <c r="Q309" s="20"/>
      <c r="R309" s="20" t="s">
        <v>10</v>
      </c>
      <c r="S309" s="20"/>
      <c r="T309" s="5">
        <v>0</v>
      </c>
      <c r="U309" s="20"/>
      <c r="V309" s="5">
        <f t="shared" si="7"/>
        <v>-310.54000000000002</v>
      </c>
    </row>
    <row r="310" spans="1:22" x14ac:dyDescent="0.35">
      <c r="A310" s="20"/>
      <c r="B310" s="20"/>
      <c r="C310" s="20"/>
      <c r="D310" s="20"/>
      <c r="E310" s="20"/>
      <c r="F310" s="20"/>
      <c r="G310" s="20"/>
      <c r="H310" s="20" t="s">
        <v>415</v>
      </c>
      <c r="I310" s="20"/>
      <c r="J310" s="30">
        <v>45541</v>
      </c>
      <c r="K310" s="20"/>
      <c r="L310" s="20" t="s">
        <v>427</v>
      </c>
      <c r="M310" s="20"/>
      <c r="N310" s="20" t="s">
        <v>476</v>
      </c>
      <c r="O310" s="20"/>
      <c r="P310" s="20" t="s">
        <v>527</v>
      </c>
      <c r="Q310" s="20"/>
      <c r="R310" s="20" t="s">
        <v>10</v>
      </c>
      <c r="S310" s="20"/>
      <c r="T310" s="5">
        <v>-87.94</v>
      </c>
      <c r="U310" s="20"/>
      <c r="V310" s="5">
        <f t="shared" si="7"/>
        <v>-398.48</v>
      </c>
    </row>
    <row r="311" spans="1:22" x14ac:dyDescent="0.35">
      <c r="A311" s="20"/>
      <c r="B311" s="20"/>
      <c r="C311" s="20"/>
      <c r="D311" s="20"/>
      <c r="E311" s="20"/>
      <c r="F311" s="20"/>
      <c r="G311" s="20"/>
      <c r="H311" s="20" t="s">
        <v>415</v>
      </c>
      <c r="I311" s="20"/>
      <c r="J311" s="30">
        <v>45541</v>
      </c>
      <c r="K311" s="20"/>
      <c r="L311" s="20" t="s">
        <v>427</v>
      </c>
      <c r="M311" s="20"/>
      <c r="N311" s="20" t="s">
        <v>476</v>
      </c>
      <c r="O311" s="20"/>
      <c r="P311" s="20" t="s">
        <v>527</v>
      </c>
      <c r="Q311" s="20"/>
      <c r="R311" s="20" t="s">
        <v>10</v>
      </c>
      <c r="S311" s="20"/>
      <c r="T311" s="5">
        <v>-20.57</v>
      </c>
      <c r="U311" s="20"/>
      <c r="V311" s="5">
        <f t="shared" si="7"/>
        <v>-419.05</v>
      </c>
    </row>
    <row r="312" spans="1:22" x14ac:dyDescent="0.35">
      <c r="A312" s="20"/>
      <c r="B312" s="20"/>
      <c r="C312" s="20"/>
      <c r="D312" s="20"/>
      <c r="E312" s="20"/>
      <c r="F312" s="20"/>
      <c r="G312" s="20"/>
      <c r="H312" s="20" t="s">
        <v>414</v>
      </c>
      <c r="I312" s="20"/>
      <c r="J312" s="30">
        <v>45545</v>
      </c>
      <c r="K312" s="20"/>
      <c r="L312" s="20" t="s">
        <v>430</v>
      </c>
      <c r="M312" s="20"/>
      <c r="N312" s="20" t="s">
        <v>479</v>
      </c>
      <c r="O312" s="20"/>
      <c r="P312" s="20" t="s">
        <v>529</v>
      </c>
      <c r="Q312" s="20"/>
      <c r="R312" s="20" t="s">
        <v>10</v>
      </c>
      <c r="S312" s="20"/>
      <c r="T312" s="5">
        <v>213.33</v>
      </c>
      <c r="U312" s="20"/>
      <c r="V312" s="5">
        <f t="shared" si="7"/>
        <v>-205.72</v>
      </c>
    </row>
    <row r="313" spans="1:22" x14ac:dyDescent="0.35">
      <c r="A313" s="20"/>
      <c r="B313" s="20"/>
      <c r="C313" s="20"/>
      <c r="D313" s="20"/>
      <c r="E313" s="20"/>
      <c r="F313" s="20"/>
      <c r="G313" s="20"/>
      <c r="H313" s="20" t="s">
        <v>414</v>
      </c>
      <c r="I313" s="20"/>
      <c r="J313" s="30">
        <v>45545</v>
      </c>
      <c r="K313" s="20"/>
      <c r="L313" s="20" t="s">
        <v>430</v>
      </c>
      <c r="M313" s="20"/>
      <c r="N313" s="20" t="s">
        <v>479</v>
      </c>
      <c r="O313" s="20"/>
      <c r="P313" s="20" t="s">
        <v>529</v>
      </c>
      <c r="Q313" s="20"/>
      <c r="R313" s="20" t="s">
        <v>10</v>
      </c>
      <c r="S313" s="20"/>
      <c r="T313" s="5">
        <v>49.9</v>
      </c>
      <c r="U313" s="20"/>
      <c r="V313" s="5">
        <f t="shared" si="7"/>
        <v>-155.82</v>
      </c>
    </row>
    <row r="314" spans="1:22" x14ac:dyDescent="0.35">
      <c r="A314" s="20"/>
      <c r="B314" s="20"/>
      <c r="C314" s="20"/>
      <c r="D314" s="20"/>
      <c r="E314" s="20"/>
      <c r="F314" s="20"/>
      <c r="G314" s="20"/>
      <c r="H314" s="20" t="s">
        <v>414</v>
      </c>
      <c r="I314" s="20"/>
      <c r="J314" s="30">
        <v>45545</v>
      </c>
      <c r="K314" s="20"/>
      <c r="L314" s="20" t="s">
        <v>430</v>
      </c>
      <c r="M314" s="20"/>
      <c r="N314" s="20" t="s">
        <v>479</v>
      </c>
      <c r="O314" s="20"/>
      <c r="P314" s="20" t="s">
        <v>529</v>
      </c>
      <c r="Q314" s="20"/>
      <c r="R314" s="20" t="s">
        <v>10</v>
      </c>
      <c r="S314" s="20"/>
      <c r="T314" s="5">
        <v>0</v>
      </c>
      <c r="U314" s="20"/>
      <c r="V314" s="5">
        <f t="shared" si="7"/>
        <v>-155.82</v>
      </c>
    </row>
    <row r="315" spans="1:22" x14ac:dyDescent="0.35">
      <c r="A315" s="20"/>
      <c r="B315" s="20"/>
      <c r="C315" s="20"/>
      <c r="D315" s="20"/>
      <c r="E315" s="20"/>
      <c r="F315" s="20"/>
      <c r="G315" s="20"/>
      <c r="H315" s="20" t="s">
        <v>415</v>
      </c>
      <c r="I315" s="20"/>
      <c r="J315" s="30">
        <v>45555</v>
      </c>
      <c r="K315" s="20"/>
      <c r="L315" s="20" t="s">
        <v>445</v>
      </c>
      <c r="M315" s="20"/>
      <c r="N315" s="20" t="s">
        <v>474</v>
      </c>
      <c r="O315" s="20"/>
      <c r="P315" s="20" t="s">
        <v>527</v>
      </c>
      <c r="Q315" s="20"/>
      <c r="R315" s="20" t="s">
        <v>10</v>
      </c>
      <c r="S315" s="20"/>
      <c r="T315" s="5">
        <v>0</v>
      </c>
      <c r="U315" s="20"/>
      <c r="V315" s="5">
        <f t="shared" si="7"/>
        <v>-155.82</v>
      </c>
    </row>
    <row r="316" spans="1:22" x14ac:dyDescent="0.35">
      <c r="A316" s="20"/>
      <c r="B316" s="20"/>
      <c r="C316" s="20"/>
      <c r="D316" s="20"/>
      <c r="E316" s="20"/>
      <c r="F316" s="20"/>
      <c r="G316" s="20"/>
      <c r="H316" s="20" t="s">
        <v>415</v>
      </c>
      <c r="I316" s="20"/>
      <c r="J316" s="30">
        <v>45555</v>
      </c>
      <c r="K316" s="20"/>
      <c r="L316" s="20" t="s">
        <v>445</v>
      </c>
      <c r="M316" s="20"/>
      <c r="N316" s="20" t="s">
        <v>474</v>
      </c>
      <c r="O316" s="20"/>
      <c r="P316" s="20" t="s">
        <v>527</v>
      </c>
      <c r="Q316" s="20"/>
      <c r="R316" s="20" t="s">
        <v>10</v>
      </c>
      <c r="S316" s="20"/>
      <c r="T316" s="5">
        <v>-11.54</v>
      </c>
      <c r="U316" s="20"/>
      <c r="V316" s="5">
        <f t="shared" si="7"/>
        <v>-167.36</v>
      </c>
    </row>
    <row r="317" spans="1:22" x14ac:dyDescent="0.35">
      <c r="A317" s="20"/>
      <c r="B317" s="20"/>
      <c r="C317" s="20"/>
      <c r="D317" s="20"/>
      <c r="E317" s="20"/>
      <c r="F317" s="20"/>
      <c r="G317" s="20"/>
      <c r="H317" s="20" t="s">
        <v>415</v>
      </c>
      <c r="I317" s="20"/>
      <c r="J317" s="30">
        <v>45555</v>
      </c>
      <c r="K317" s="20"/>
      <c r="L317" s="20" t="s">
        <v>445</v>
      </c>
      <c r="M317" s="20"/>
      <c r="N317" s="20" t="s">
        <v>474</v>
      </c>
      <c r="O317" s="20"/>
      <c r="P317" s="20" t="s">
        <v>527</v>
      </c>
      <c r="Q317" s="20"/>
      <c r="R317" s="20" t="s">
        <v>10</v>
      </c>
      <c r="S317" s="20"/>
      <c r="T317" s="5">
        <v>-2.7</v>
      </c>
      <c r="U317" s="20"/>
      <c r="V317" s="5">
        <f t="shared" si="7"/>
        <v>-170.06</v>
      </c>
    </row>
    <row r="318" spans="1:22" x14ac:dyDescent="0.35">
      <c r="A318" s="20"/>
      <c r="B318" s="20"/>
      <c r="C318" s="20"/>
      <c r="D318" s="20"/>
      <c r="E318" s="20"/>
      <c r="F318" s="20"/>
      <c r="G318" s="20"/>
      <c r="H318" s="20" t="s">
        <v>415</v>
      </c>
      <c r="I318" s="20"/>
      <c r="J318" s="30">
        <v>45555</v>
      </c>
      <c r="K318" s="20"/>
      <c r="L318" s="20" t="s">
        <v>446</v>
      </c>
      <c r="M318" s="20"/>
      <c r="N318" s="20" t="s">
        <v>475</v>
      </c>
      <c r="O318" s="20"/>
      <c r="P318" s="20" t="s">
        <v>527</v>
      </c>
      <c r="Q318" s="20"/>
      <c r="R318" s="20" t="s">
        <v>10</v>
      </c>
      <c r="S318" s="20"/>
      <c r="T318" s="5">
        <v>0</v>
      </c>
      <c r="U318" s="20"/>
      <c r="V318" s="5">
        <f t="shared" si="7"/>
        <v>-170.06</v>
      </c>
    </row>
    <row r="319" spans="1:22" x14ac:dyDescent="0.35">
      <c r="A319" s="20"/>
      <c r="B319" s="20"/>
      <c r="C319" s="20"/>
      <c r="D319" s="20"/>
      <c r="E319" s="20"/>
      <c r="F319" s="20"/>
      <c r="G319" s="20"/>
      <c r="H319" s="20" t="s">
        <v>415</v>
      </c>
      <c r="I319" s="20"/>
      <c r="J319" s="30">
        <v>45555</v>
      </c>
      <c r="K319" s="20"/>
      <c r="L319" s="20" t="s">
        <v>446</v>
      </c>
      <c r="M319" s="20"/>
      <c r="N319" s="20" t="s">
        <v>475</v>
      </c>
      <c r="O319" s="20"/>
      <c r="P319" s="20" t="s">
        <v>527</v>
      </c>
      <c r="Q319" s="20"/>
      <c r="R319" s="20" t="s">
        <v>10</v>
      </c>
      <c r="S319" s="20"/>
      <c r="T319" s="5">
        <v>-18.23</v>
      </c>
      <c r="U319" s="20"/>
      <c r="V319" s="5">
        <f t="shared" si="7"/>
        <v>-188.29</v>
      </c>
    </row>
    <row r="320" spans="1:22" x14ac:dyDescent="0.35">
      <c r="A320" s="20"/>
      <c r="B320" s="20"/>
      <c r="C320" s="20"/>
      <c r="D320" s="20"/>
      <c r="E320" s="20"/>
      <c r="F320" s="20"/>
      <c r="G320" s="20"/>
      <c r="H320" s="20" t="s">
        <v>415</v>
      </c>
      <c r="I320" s="20"/>
      <c r="J320" s="30">
        <v>45555</v>
      </c>
      <c r="K320" s="20"/>
      <c r="L320" s="20" t="s">
        <v>446</v>
      </c>
      <c r="M320" s="20"/>
      <c r="N320" s="20" t="s">
        <v>475</v>
      </c>
      <c r="O320" s="20"/>
      <c r="P320" s="20" t="s">
        <v>527</v>
      </c>
      <c r="Q320" s="20"/>
      <c r="R320" s="20" t="s">
        <v>10</v>
      </c>
      <c r="S320" s="20"/>
      <c r="T320" s="5">
        <v>-4.26</v>
      </c>
      <c r="U320" s="20"/>
      <c r="V320" s="5">
        <f t="shared" si="7"/>
        <v>-192.55</v>
      </c>
    </row>
    <row r="321" spans="1:22" x14ac:dyDescent="0.35">
      <c r="A321" s="20"/>
      <c r="B321" s="20"/>
      <c r="C321" s="20"/>
      <c r="D321" s="20"/>
      <c r="E321" s="20"/>
      <c r="F321" s="20"/>
      <c r="G321" s="20"/>
      <c r="H321" s="20" t="s">
        <v>415</v>
      </c>
      <c r="I321" s="20"/>
      <c r="J321" s="30">
        <v>45555</v>
      </c>
      <c r="K321" s="20"/>
      <c r="L321" s="20" t="s">
        <v>447</v>
      </c>
      <c r="M321" s="20"/>
      <c r="N321" s="20" t="s">
        <v>476</v>
      </c>
      <c r="O321" s="20"/>
      <c r="P321" s="20" t="s">
        <v>527</v>
      </c>
      <c r="Q321" s="20"/>
      <c r="R321" s="20" t="s">
        <v>10</v>
      </c>
      <c r="S321" s="20"/>
      <c r="T321" s="5">
        <v>0</v>
      </c>
      <c r="U321" s="20"/>
      <c r="V321" s="5">
        <f t="shared" si="7"/>
        <v>-192.55</v>
      </c>
    </row>
    <row r="322" spans="1:22" x14ac:dyDescent="0.35">
      <c r="A322" s="20"/>
      <c r="B322" s="20"/>
      <c r="C322" s="20"/>
      <c r="D322" s="20"/>
      <c r="E322" s="20"/>
      <c r="F322" s="20"/>
      <c r="G322" s="20"/>
      <c r="H322" s="20" t="s">
        <v>415</v>
      </c>
      <c r="I322" s="20"/>
      <c r="J322" s="30">
        <v>45555</v>
      </c>
      <c r="K322" s="20"/>
      <c r="L322" s="20" t="s">
        <v>447</v>
      </c>
      <c r="M322" s="20"/>
      <c r="N322" s="20" t="s">
        <v>476</v>
      </c>
      <c r="O322" s="20"/>
      <c r="P322" s="20" t="s">
        <v>527</v>
      </c>
      <c r="Q322" s="20"/>
      <c r="R322" s="20" t="s">
        <v>10</v>
      </c>
      <c r="S322" s="20"/>
      <c r="T322" s="5">
        <v>-86.49</v>
      </c>
      <c r="U322" s="20"/>
      <c r="V322" s="5">
        <f t="shared" si="7"/>
        <v>-279.04000000000002</v>
      </c>
    </row>
    <row r="323" spans="1:22" ht="15" thickBot="1" x14ac:dyDescent="0.4">
      <c r="A323" s="20"/>
      <c r="B323" s="20"/>
      <c r="C323" s="20"/>
      <c r="D323" s="20"/>
      <c r="E323" s="20"/>
      <c r="F323" s="20"/>
      <c r="G323" s="20"/>
      <c r="H323" s="20" t="s">
        <v>415</v>
      </c>
      <c r="I323" s="20"/>
      <c r="J323" s="30">
        <v>45555</v>
      </c>
      <c r="K323" s="20"/>
      <c r="L323" s="20" t="s">
        <v>447</v>
      </c>
      <c r="M323" s="20"/>
      <c r="N323" s="20" t="s">
        <v>476</v>
      </c>
      <c r="O323" s="20"/>
      <c r="P323" s="20" t="s">
        <v>527</v>
      </c>
      <c r="Q323" s="20"/>
      <c r="R323" s="20" t="s">
        <v>10</v>
      </c>
      <c r="S323" s="20"/>
      <c r="T323" s="6">
        <v>-20.22</v>
      </c>
      <c r="U323" s="20"/>
      <c r="V323" s="6">
        <f t="shared" si="7"/>
        <v>-299.26</v>
      </c>
    </row>
    <row r="324" spans="1:22" x14ac:dyDescent="0.35">
      <c r="A324" s="20"/>
      <c r="B324" s="20"/>
      <c r="C324" s="20"/>
      <c r="D324" s="20" t="s">
        <v>347</v>
      </c>
      <c r="E324" s="20"/>
      <c r="F324" s="20"/>
      <c r="G324" s="20"/>
      <c r="H324" s="20"/>
      <c r="I324" s="20"/>
      <c r="J324" s="30"/>
      <c r="K324" s="20"/>
      <c r="L324" s="20"/>
      <c r="M324" s="20"/>
      <c r="N324" s="20"/>
      <c r="O324" s="20"/>
      <c r="P324" s="20"/>
      <c r="Q324" s="20"/>
      <c r="R324" s="20"/>
      <c r="S324" s="20"/>
      <c r="T324" s="5">
        <f>ROUND(SUM(T302:T323),5)</f>
        <v>-36.03</v>
      </c>
      <c r="U324" s="20"/>
      <c r="V324" s="5">
        <f>V323</f>
        <v>-299.26</v>
      </c>
    </row>
    <row r="325" spans="1:22" x14ac:dyDescent="0.35">
      <c r="A325" s="1"/>
      <c r="B325" s="1"/>
      <c r="C325" s="1"/>
      <c r="D325" s="1" t="s">
        <v>55</v>
      </c>
      <c r="E325" s="1"/>
      <c r="F325" s="1"/>
      <c r="G325" s="1"/>
      <c r="H325" s="1"/>
      <c r="I325" s="1"/>
      <c r="J325" s="28"/>
      <c r="K325" s="1"/>
      <c r="L325" s="1"/>
      <c r="M325" s="1"/>
      <c r="N325" s="1"/>
      <c r="O325" s="1"/>
      <c r="P325" s="1"/>
      <c r="Q325" s="1"/>
      <c r="R325" s="1"/>
      <c r="S325" s="1"/>
      <c r="T325" s="29"/>
      <c r="U325" s="1"/>
      <c r="V325" s="29">
        <v>-263.23</v>
      </c>
    </row>
    <row r="326" spans="1:22" x14ac:dyDescent="0.35">
      <c r="A326" s="20"/>
      <c r="B326" s="20"/>
      <c r="C326" s="20"/>
      <c r="D326" s="20"/>
      <c r="E326" s="20"/>
      <c r="F326" s="20"/>
      <c r="G326" s="20"/>
      <c r="H326" s="20" t="s">
        <v>415</v>
      </c>
      <c r="I326" s="20"/>
      <c r="J326" s="30">
        <v>45541</v>
      </c>
      <c r="K326" s="20"/>
      <c r="L326" s="20" t="s">
        <v>425</v>
      </c>
      <c r="M326" s="20"/>
      <c r="N326" s="20" t="s">
        <v>474</v>
      </c>
      <c r="O326" s="20"/>
      <c r="P326" s="20" t="s">
        <v>527</v>
      </c>
      <c r="Q326" s="20"/>
      <c r="R326" s="20" t="s">
        <v>10</v>
      </c>
      <c r="S326" s="20"/>
      <c r="T326" s="5">
        <v>-20.89</v>
      </c>
      <c r="U326" s="20"/>
      <c r="V326" s="5">
        <f t="shared" ref="V326:V339" si="8">ROUND(V325+T326,5)</f>
        <v>-284.12</v>
      </c>
    </row>
    <row r="327" spans="1:22" x14ac:dyDescent="0.35">
      <c r="A327" s="20"/>
      <c r="B327" s="20"/>
      <c r="C327" s="20"/>
      <c r="D327" s="20"/>
      <c r="E327" s="20"/>
      <c r="F327" s="20"/>
      <c r="G327" s="20"/>
      <c r="H327" s="20" t="s">
        <v>415</v>
      </c>
      <c r="I327" s="20"/>
      <c r="J327" s="30">
        <v>45541</v>
      </c>
      <c r="K327" s="20"/>
      <c r="L327" s="20" t="s">
        <v>425</v>
      </c>
      <c r="M327" s="20"/>
      <c r="N327" s="20" t="s">
        <v>474</v>
      </c>
      <c r="O327" s="20"/>
      <c r="P327" s="20" t="s">
        <v>527</v>
      </c>
      <c r="Q327" s="20"/>
      <c r="R327" s="20" t="s">
        <v>10</v>
      </c>
      <c r="S327" s="20"/>
      <c r="T327" s="5">
        <v>-4.88</v>
      </c>
      <c r="U327" s="20"/>
      <c r="V327" s="5">
        <f t="shared" si="8"/>
        <v>-289</v>
      </c>
    </row>
    <row r="328" spans="1:22" x14ac:dyDescent="0.35">
      <c r="A328" s="20"/>
      <c r="B328" s="20"/>
      <c r="C328" s="20"/>
      <c r="D328" s="20"/>
      <c r="E328" s="20"/>
      <c r="F328" s="20"/>
      <c r="G328" s="20"/>
      <c r="H328" s="20" t="s">
        <v>415</v>
      </c>
      <c r="I328" s="20"/>
      <c r="J328" s="30">
        <v>45541</v>
      </c>
      <c r="K328" s="20"/>
      <c r="L328" s="20" t="s">
        <v>426</v>
      </c>
      <c r="M328" s="20"/>
      <c r="N328" s="20" t="s">
        <v>475</v>
      </c>
      <c r="O328" s="20"/>
      <c r="P328" s="20" t="s">
        <v>527</v>
      </c>
      <c r="Q328" s="20"/>
      <c r="R328" s="20" t="s">
        <v>10</v>
      </c>
      <c r="S328" s="20"/>
      <c r="T328" s="5">
        <v>-17.46</v>
      </c>
      <c r="U328" s="20"/>
      <c r="V328" s="5">
        <f t="shared" si="8"/>
        <v>-306.45999999999998</v>
      </c>
    </row>
    <row r="329" spans="1:22" x14ac:dyDescent="0.35">
      <c r="A329" s="20"/>
      <c r="B329" s="20"/>
      <c r="C329" s="20"/>
      <c r="D329" s="20"/>
      <c r="E329" s="20"/>
      <c r="F329" s="20"/>
      <c r="G329" s="20"/>
      <c r="H329" s="20" t="s">
        <v>415</v>
      </c>
      <c r="I329" s="20"/>
      <c r="J329" s="30">
        <v>45541</v>
      </c>
      <c r="K329" s="20"/>
      <c r="L329" s="20" t="s">
        <v>426</v>
      </c>
      <c r="M329" s="20"/>
      <c r="N329" s="20" t="s">
        <v>475</v>
      </c>
      <c r="O329" s="20"/>
      <c r="P329" s="20" t="s">
        <v>527</v>
      </c>
      <c r="Q329" s="20"/>
      <c r="R329" s="20" t="s">
        <v>10</v>
      </c>
      <c r="S329" s="20"/>
      <c r="T329" s="5">
        <v>-4.08</v>
      </c>
      <c r="U329" s="20"/>
      <c r="V329" s="5">
        <f t="shared" si="8"/>
        <v>-310.54000000000002</v>
      </c>
    </row>
    <row r="330" spans="1:22" x14ac:dyDescent="0.35">
      <c r="A330" s="20"/>
      <c r="B330" s="20"/>
      <c r="C330" s="20"/>
      <c r="D330" s="20"/>
      <c r="E330" s="20"/>
      <c r="F330" s="20"/>
      <c r="G330" s="20"/>
      <c r="H330" s="20" t="s">
        <v>415</v>
      </c>
      <c r="I330" s="20"/>
      <c r="J330" s="30">
        <v>45541</v>
      </c>
      <c r="K330" s="20"/>
      <c r="L330" s="20" t="s">
        <v>427</v>
      </c>
      <c r="M330" s="20"/>
      <c r="N330" s="20" t="s">
        <v>476</v>
      </c>
      <c r="O330" s="20"/>
      <c r="P330" s="20" t="s">
        <v>527</v>
      </c>
      <c r="Q330" s="20"/>
      <c r="R330" s="20" t="s">
        <v>10</v>
      </c>
      <c r="S330" s="20"/>
      <c r="T330" s="5">
        <v>-87.94</v>
      </c>
      <c r="U330" s="20"/>
      <c r="V330" s="5">
        <f t="shared" si="8"/>
        <v>-398.48</v>
      </c>
    </row>
    <row r="331" spans="1:22" x14ac:dyDescent="0.35">
      <c r="A331" s="20"/>
      <c r="B331" s="20"/>
      <c r="C331" s="20"/>
      <c r="D331" s="20"/>
      <c r="E331" s="20"/>
      <c r="F331" s="20"/>
      <c r="G331" s="20"/>
      <c r="H331" s="20" t="s">
        <v>415</v>
      </c>
      <c r="I331" s="20"/>
      <c r="J331" s="30">
        <v>45541</v>
      </c>
      <c r="K331" s="20"/>
      <c r="L331" s="20" t="s">
        <v>427</v>
      </c>
      <c r="M331" s="20"/>
      <c r="N331" s="20" t="s">
        <v>476</v>
      </c>
      <c r="O331" s="20"/>
      <c r="P331" s="20" t="s">
        <v>527</v>
      </c>
      <c r="Q331" s="20"/>
      <c r="R331" s="20" t="s">
        <v>10</v>
      </c>
      <c r="S331" s="20"/>
      <c r="T331" s="5">
        <v>-20.57</v>
      </c>
      <c r="U331" s="20"/>
      <c r="V331" s="5">
        <f t="shared" si="8"/>
        <v>-419.05</v>
      </c>
    </row>
    <row r="332" spans="1:22" x14ac:dyDescent="0.35">
      <c r="A332" s="20"/>
      <c r="B332" s="20"/>
      <c r="C332" s="20"/>
      <c r="D332" s="20"/>
      <c r="E332" s="20"/>
      <c r="F332" s="20"/>
      <c r="G332" s="20"/>
      <c r="H332" s="20" t="s">
        <v>414</v>
      </c>
      <c r="I332" s="20"/>
      <c r="J332" s="30">
        <v>45545</v>
      </c>
      <c r="K332" s="20"/>
      <c r="L332" s="20" t="s">
        <v>430</v>
      </c>
      <c r="M332" s="20"/>
      <c r="N332" s="20" t="s">
        <v>479</v>
      </c>
      <c r="O332" s="20"/>
      <c r="P332" s="20" t="s">
        <v>529</v>
      </c>
      <c r="Q332" s="20"/>
      <c r="R332" s="20" t="s">
        <v>10</v>
      </c>
      <c r="S332" s="20"/>
      <c r="T332" s="5">
        <v>213.33</v>
      </c>
      <c r="U332" s="20"/>
      <c r="V332" s="5">
        <f t="shared" si="8"/>
        <v>-205.72</v>
      </c>
    </row>
    <row r="333" spans="1:22" x14ac:dyDescent="0.35">
      <c r="A333" s="20"/>
      <c r="B333" s="20"/>
      <c r="C333" s="20"/>
      <c r="D333" s="20"/>
      <c r="E333" s="20"/>
      <c r="F333" s="20"/>
      <c r="G333" s="20"/>
      <c r="H333" s="20" t="s">
        <v>414</v>
      </c>
      <c r="I333" s="20"/>
      <c r="J333" s="30">
        <v>45545</v>
      </c>
      <c r="K333" s="20"/>
      <c r="L333" s="20" t="s">
        <v>430</v>
      </c>
      <c r="M333" s="20"/>
      <c r="N333" s="20" t="s">
        <v>479</v>
      </c>
      <c r="O333" s="20"/>
      <c r="P333" s="20" t="s">
        <v>529</v>
      </c>
      <c r="Q333" s="20"/>
      <c r="R333" s="20" t="s">
        <v>10</v>
      </c>
      <c r="S333" s="20"/>
      <c r="T333" s="5">
        <v>49.9</v>
      </c>
      <c r="U333" s="20"/>
      <c r="V333" s="5">
        <f t="shared" si="8"/>
        <v>-155.82</v>
      </c>
    </row>
    <row r="334" spans="1:22" x14ac:dyDescent="0.35">
      <c r="A334" s="20"/>
      <c r="B334" s="20"/>
      <c r="C334" s="20"/>
      <c r="D334" s="20"/>
      <c r="E334" s="20"/>
      <c r="F334" s="20"/>
      <c r="G334" s="20"/>
      <c r="H334" s="20" t="s">
        <v>415</v>
      </c>
      <c r="I334" s="20"/>
      <c r="J334" s="30">
        <v>45555</v>
      </c>
      <c r="K334" s="20"/>
      <c r="L334" s="20" t="s">
        <v>445</v>
      </c>
      <c r="M334" s="20"/>
      <c r="N334" s="20" t="s">
        <v>474</v>
      </c>
      <c r="O334" s="20"/>
      <c r="P334" s="20" t="s">
        <v>527</v>
      </c>
      <c r="Q334" s="20"/>
      <c r="R334" s="20" t="s">
        <v>10</v>
      </c>
      <c r="S334" s="20"/>
      <c r="T334" s="5">
        <v>-11.54</v>
      </c>
      <c r="U334" s="20"/>
      <c r="V334" s="5">
        <f t="shared" si="8"/>
        <v>-167.36</v>
      </c>
    </row>
    <row r="335" spans="1:22" x14ac:dyDescent="0.35">
      <c r="A335" s="20"/>
      <c r="B335" s="20"/>
      <c r="C335" s="20"/>
      <c r="D335" s="20"/>
      <c r="E335" s="20"/>
      <c r="F335" s="20"/>
      <c r="G335" s="20"/>
      <c r="H335" s="20" t="s">
        <v>415</v>
      </c>
      <c r="I335" s="20"/>
      <c r="J335" s="30">
        <v>45555</v>
      </c>
      <c r="K335" s="20"/>
      <c r="L335" s="20" t="s">
        <v>445</v>
      </c>
      <c r="M335" s="20"/>
      <c r="N335" s="20" t="s">
        <v>474</v>
      </c>
      <c r="O335" s="20"/>
      <c r="P335" s="20" t="s">
        <v>527</v>
      </c>
      <c r="Q335" s="20"/>
      <c r="R335" s="20" t="s">
        <v>10</v>
      </c>
      <c r="S335" s="20"/>
      <c r="T335" s="5">
        <v>-2.7</v>
      </c>
      <c r="U335" s="20"/>
      <c r="V335" s="5">
        <f t="shared" si="8"/>
        <v>-170.06</v>
      </c>
    </row>
    <row r="336" spans="1:22" x14ac:dyDescent="0.35">
      <c r="A336" s="20"/>
      <c r="B336" s="20"/>
      <c r="C336" s="20"/>
      <c r="D336" s="20"/>
      <c r="E336" s="20"/>
      <c r="F336" s="20"/>
      <c r="G336" s="20"/>
      <c r="H336" s="20" t="s">
        <v>415</v>
      </c>
      <c r="I336" s="20"/>
      <c r="J336" s="30">
        <v>45555</v>
      </c>
      <c r="K336" s="20"/>
      <c r="L336" s="20" t="s">
        <v>446</v>
      </c>
      <c r="M336" s="20"/>
      <c r="N336" s="20" t="s">
        <v>475</v>
      </c>
      <c r="O336" s="20"/>
      <c r="P336" s="20" t="s">
        <v>527</v>
      </c>
      <c r="Q336" s="20"/>
      <c r="R336" s="20" t="s">
        <v>10</v>
      </c>
      <c r="S336" s="20"/>
      <c r="T336" s="5">
        <v>-18.23</v>
      </c>
      <c r="U336" s="20"/>
      <c r="V336" s="5">
        <f t="shared" si="8"/>
        <v>-188.29</v>
      </c>
    </row>
    <row r="337" spans="1:22" x14ac:dyDescent="0.35">
      <c r="A337" s="20"/>
      <c r="B337" s="20"/>
      <c r="C337" s="20"/>
      <c r="D337" s="20"/>
      <c r="E337" s="20"/>
      <c r="F337" s="20"/>
      <c r="G337" s="20"/>
      <c r="H337" s="20" t="s">
        <v>415</v>
      </c>
      <c r="I337" s="20"/>
      <c r="J337" s="30">
        <v>45555</v>
      </c>
      <c r="K337" s="20"/>
      <c r="L337" s="20" t="s">
        <v>446</v>
      </c>
      <c r="M337" s="20"/>
      <c r="N337" s="20" t="s">
        <v>475</v>
      </c>
      <c r="O337" s="20"/>
      <c r="P337" s="20" t="s">
        <v>527</v>
      </c>
      <c r="Q337" s="20"/>
      <c r="R337" s="20" t="s">
        <v>10</v>
      </c>
      <c r="S337" s="20"/>
      <c r="T337" s="5">
        <v>-4.26</v>
      </c>
      <c r="U337" s="20"/>
      <c r="V337" s="5">
        <f t="shared" si="8"/>
        <v>-192.55</v>
      </c>
    </row>
    <row r="338" spans="1:22" x14ac:dyDescent="0.35">
      <c r="A338" s="20"/>
      <c r="B338" s="20"/>
      <c r="C338" s="20"/>
      <c r="D338" s="20"/>
      <c r="E338" s="20"/>
      <c r="F338" s="20"/>
      <c r="G338" s="20"/>
      <c r="H338" s="20" t="s">
        <v>415</v>
      </c>
      <c r="I338" s="20"/>
      <c r="J338" s="30">
        <v>45555</v>
      </c>
      <c r="K338" s="20"/>
      <c r="L338" s="20" t="s">
        <v>447</v>
      </c>
      <c r="M338" s="20"/>
      <c r="N338" s="20" t="s">
        <v>476</v>
      </c>
      <c r="O338" s="20"/>
      <c r="P338" s="20" t="s">
        <v>527</v>
      </c>
      <c r="Q338" s="20"/>
      <c r="R338" s="20" t="s">
        <v>10</v>
      </c>
      <c r="S338" s="20"/>
      <c r="T338" s="5">
        <v>-86.49</v>
      </c>
      <c r="U338" s="20"/>
      <c r="V338" s="5">
        <f t="shared" si="8"/>
        <v>-279.04000000000002</v>
      </c>
    </row>
    <row r="339" spans="1:22" ht="15" thickBot="1" x14ac:dyDescent="0.4">
      <c r="A339" s="20"/>
      <c r="B339" s="20"/>
      <c r="C339" s="20"/>
      <c r="D339" s="20"/>
      <c r="E339" s="20"/>
      <c r="F339" s="20"/>
      <c r="G339" s="20"/>
      <c r="H339" s="20" t="s">
        <v>415</v>
      </c>
      <c r="I339" s="20"/>
      <c r="J339" s="30">
        <v>45555</v>
      </c>
      <c r="K339" s="20"/>
      <c r="L339" s="20" t="s">
        <v>447</v>
      </c>
      <c r="M339" s="20"/>
      <c r="N339" s="20" t="s">
        <v>476</v>
      </c>
      <c r="O339" s="20"/>
      <c r="P339" s="20" t="s">
        <v>527</v>
      </c>
      <c r="Q339" s="20"/>
      <c r="R339" s="20" t="s">
        <v>10</v>
      </c>
      <c r="S339" s="20"/>
      <c r="T339" s="6">
        <v>-20.22</v>
      </c>
      <c r="U339" s="20"/>
      <c r="V339" s="6">
        <f t="shared" si="8"/>
        <v>-299.26</v>
      </c>
    </row>
    <row r="340" spans="1:22" x14ac:dyDescent="0.35">
      <c r="A340" s="20"/>
      <c r="B340" s="20"/>
      <c r="C340" s="20"/>
      <c r="D340" s="20" t="s">
        <v>348</v>
      </c>
      <c r="E340" s="20"/>
      <c r="F340" s="20"/>
      <c r="G340" s="20"/>
      <c r="H340" s="20"/>
      <c r="I340" s="20"/>
      <c r="J340" s="30"/>
      <c r="K340" s="20"/>
      <c r="L340" s="20"/>
      <c r="M340" s="20"/>
      <c r="N340" s="20"/>
      <c r="O340" s="20"/>
      <c r="P340" s="20"/>
      <c r="Q340" s="20"/>
      <c r="R340" s="20"/>
      <c r="S340" s="20"/>
      <c r="T340" s="5">
        <f>ROUND(SUM(T325:T339),5)</f>
        <v>-36.03</v>
      </c>
      <c r="U340" s="20"/>
      <c r="V340" s="5">
        <f>V339</f>
        <v>-299.26</v>
      </c>
    </row>
    <row r="341" spans="1:22" x14ac:dyDescent="0.35">
      <c r="A341" s="1"/>
      <c r="B341" s="1"/>
      <c r="C341" s="1"/>
      <c r="D341" s="1" t="s">
        <v>56</v>
      </c>
      <c r="E341" s="1"/>
      <c r="F341" s="1"/>
      <c r="G341" s="1"/>
      <c r="H341" s="1"/>
      <c r="I341" s="1"/>
      <c r="J341" s="28"/>
      <c r="K341" s="1"/>
      <c r="L341" s="1"/>
      <c r="M341" s="1"/>
      <c r="N341" s="1"/>
      <c r="O341" s="1"/>
      <c r="P341" s="1"/>
      <c r="Q341" s="1"/>
      <c r="R341" s="1"/>
      <c r="S341" s="1"/>
      <c r="T341" s="29"/>
      <c r="U341" s="1"/>
      <c r="V341" s="29">
        <v>-349.12</v>
      </c>
    </row>
    <row r="342" spans="1:22" x14ac:dyDescent="0.35">
      <c r="A342" s="20"/>
      <c r="B342" s="20"/>
      <c r="C342" s="20"/>
      <c r="D342" s="20"/>
      <c r="E342" s="20"/>
      <c r="F342" s="20"/>
      <c r="G342" s="20"/>
      <c r="H342" s="20" t="s">
        <v>415</v>
      </c>
      <c r="I342" s="20"/>
      <c r="J342" s="30">
        <v>45541</v>
      </c>
      <c r="K342" s="20"/>
      <c r="L342" s="20" t="s">
        <v>425</v>
      </c>
      <c r="M342" s="20"/>
      <c r="N342" s="20" t="s">
        <v>474</v>
      </c>
      <c r="O342" s="20"/>
      <c r="P342" s="20" t="s">
        <v>527</v>
      </c>
      <c r="Q342" s="20"/>
      <c r="R342" s="20" t="s">
        <v>10</v>
      </c>
      <c r="S342" s="20"/>
      <c r="T342" s="5">
        <v>0</v>
      </c>
      <c r="U342" s="20"/>
      <c r="V342" s="5">
        <f t="shared" ref="V342:V354" si="9">ROUND(V341+T342,5)</f>
        <v>-349.12</v>
      </c>
    </row>
    <row r="343" spans="1:22" x14ac:dyDescent="0.35">
      <c r="A343" s="20"/>
      <c r="B343" s="20"/>
      <c r="C343" s="20"/>
      <c r="D343" s="20"/>
      <c r="E343" s="20"/>
      <c r="F343" s="20"/>
      <c r="G343" s="20"/>
      <c r="H343" s="20" t="s">
        <v>415</v>
      </c>
      <c r="I343" s="20"/>
      <c r="J343" s="30">
        <v>45541</v>
      </c>
      <c r="K343" s="20"/>
      <c r="L343" s="20" t="s">
        <v>425</v>
      </c>
      <c r="M343" s="20"/>
      <c r="N343" s="20" t="s">
        <v>474</v>
      </c>
      <c r="O343" s="20"/>
      <c r="P343" s="20" t="s">
        <v>527</v>
      </c>
      <c r="Q343" s="20"/>
      <c r="R343" s="20" t="s">
        <v>10</v>
      </c>
      <c r="S343" s="20"/>
      <c r="T343" s="5">
        <v>-2.0299999999999998</v>
      </c>
      <c r="U343" s="20"/>
      <c r="V343" s="5">
        <f t="shared" si="9"/>
        <v>-351.15</v>
      </c>
    </row>
    <row r="344" spans="1:22" x14ac:dyDescent="0.35">
      <c r="A344" s="20"/>
      <c r="B344" s="20"/>
      <c r="C344" s="20"/>
      <c r="D344" s="20"/>
      <c r="E344" s="20"/>
      <c r="F344" s="20"/>
      <c r="G344" s="20"/>
      <c r="H344" s="20" t="s">
        <v>415</v>
      </c>
      <c r="I344" s="20"/>
      <c r="J344" s="30">
        <v>45541</v>
      </c>
      <c r="K344" s="20"/>
      <c r="L344" s="20" t="s">
        <v>426</v>
      </c>
      <c r="M344" s="20"/>
      <c r="N344" s="20" t="s">
        <v>475</v>
      </c>
      <c r="O344" s="20"/>
      <c r="P344" s="20" t="s">
        <v>527</v>
      </c>
      <c r="Q344" s="20"/>
      <c r="R344" s="20" t="s">
        <v>10</v>
      </c>
      <c r="S344" s="20"/>
      <c r="T344" s="5">
        <v>0</v>
      </c>
      <c r="U344" s="20"/>
      <c r="V344" s="5">
        <f t="shared" si="9"/>
        <v>-351.15</v>
      </c>
    </row>
    <row r="345" spans="1:22" x14ac:dyDescent="0.35">
      <c r="A345" s="20"/>
      <c r="B345" s="20"/>
      <c r="C345" s="20"/>
      <c r="D345" s="20"/>
      <c r="E345" s="20"/>
      <c r="F345" s="20"/>
      <c r="G345" s="20"/>
      <c r="H345" s="20" t="s">
        <v>415</v>
      </c>
      <c r="I345" s="20"/>
      <c r="J345" s="30">
        <v>45541</v>
      </c>
      <c r="K345" s="20"/>
      <c r="L345" s="20" t="s">
        <v>426</v>
      </c>
      <c r="M345" s="20"/>
      <c r="N345" s="20" t="s">
        <v>475</v>
      </c>
      <c r="O345" s="20"/>
      <c r="P345" s="20" t="s">
        <v>527</v>
      </c>
      <c r="Q345" s="20"/>
      <c r="R345" s="20" t="s">
        <v>10</v>
      </c>
      <c r="S345" s="20"/>
      <c r="T345" s="5">
        <v>0</v>
      </c>
      <c r="U345" s="20"/>
      <c r="V345" s="5">
        <f t="shared" si="9"/>
        <v>-351.15</v>
      </c>
    </row>
    <row r="346" spans="1:22" x14ac:dyDescent="0.35">
      <c r="A346" s="20"/>
      <c r="B346" s="20"/>
      <c r="C346" s="20"/>
      <c r="D346" s="20"/>
      <c r="E346" s="20"/>
      <c r="F346" s="20"/>
      <c r="G346" s="20"/>
      <c r="H346" s="20" t="s">
        <v>415</v>
      </c>
      <c r="I346" s="20"/>
      <c r="J346" s="30">
        <v>45541</v>
      </c>
      <c r="K346" s="20"/>
      <c r="L346" s="20" t="s">
        <v>427</v>
      </c>
      <c r="M346" s="20"/>
      <c r="N346" s="20" t="s">
        <v>476</v>
      </c>
      <c r="O346" s="20"/>
      <c r="P346" s="20" t="s">
        <v>527</v>
      </c>
      <c r="Q346" s="20"/>
      <c r="R346" s="20" t="s">
        <v>10</v>
      </c>
      <c r="S346" s="20"/>
      <c r="T346" s="5">
        <v>-155</v>
      </c>
      <c r="U346" s="20"/>
      <c r="V346" s="5">
        <f t="shared" si="9"/>
        <v>-506.15</v>
      </c>
    </row>
    <row r="347" spans="1:22" x14ac:dyDescent="0.35">
      <c r="A347" s="20"/>
      <c r="B347" s="20"/>
      <c r="C347" s="20"/>
      <c r="D347" s="20"/>
      <c r="E347" s="20"/>
      <c r="F347" s="20"/>
      <c r="G347" s="20"/>
      <c r="H347" s="20" t="s">
        <v>415</v>
      </c>
      <c r="I347" s="20"/>
      <c r="J347" s="30">
        <v>45541</v>
      </c>
      <c r="K347" s="20"/>
      <c r="L347" s="20" t="s">
        <v>427</v>
      </c>
      <c r="M347" s="20"/>
      <c r="N347" s="20" t="s">
        <v>476</v>
      </c>
      <c r="O347" s="20"/>
      <c r="P347" s="20" t="s">
        <v>527</v>
      </c>
      <c r="Q347" s="20"/>
      <c r="R347" s="20" t="s">
        <v>10</v>
      </c>
      <c r="S347" s="20"/>
      <c r="T347" s="5">
        <v>0</v>
      </c>
      <c r="U347" s="20"/>
      <c r="V347" s="5">
        <f t="shared" si="9"/>
        <v>-506.15</v>
      </c>
    </row>
    <row r="348" spans="1:22" x14ac:dyDescent="0.35">
      <c r="A348" s="20"/>
      <c r="B348" s="20"/>
      <c r="C348" s="20"/>
      <c r="D348" s="20"/>
      <c r="E348" s="20"/>
      <c r="F348" s="20"/>
      <c r="G348" s="20"/>
      <c r="H348" s="20" t="s">
        <v>414</v>
      </c>
      <c r="I348" s="20"/>
      <c r="J348" s="30">
        <v>45545</v>
      </c>
      <c r="K348" s="20"/>
      <c r="L348" s="20" t="s">
        <v>430</v>
      </c>
      <c r="M348" s="20"/>
      <c r="N348" s="20" t="s">
        <v>479</v>
      </c>
      <c r="O348" s="20"/>
      <c r="P348" s="20" t="s">
        <v>529</v>
      </c>
      <c r="Q348" s="20"/>
      <c r="R348" s="20" t="s">
        <v>10</v>
      </c>
      <c r="S348" s="20"/>
      <c r="T348" s="5">
        <v>249</v>
      </c>
      <c r="U348" s="20"/>
      <c r="V348" s="5">
        <f t="shared" si="9"/>
        <v>-257.14999999999998</v>
      </c>
    </row>
    <row r="349" spans="1:22" x14ac:dyDescent="0.35">
      <c r="A349" s="20"/>
      <c r="B349" s="20"/>
      <c r="C349" s="20"/>
      <c r="D349" s="20"/>
      <c r="E349" s="20"/>
      <c r="F349" s="20"/>
      <c r="G349" s="20"/>
      <c r="H349" s="20" t="s">
        <v>415</v>
      </c>
      <c r="I349" s="20"/>
      <c r="J349" s="30">
        <v>45555</v>
      </c>
      <c r="K349" s="20"/>
      <c r="L349" s="20" t="s">
        <v>445</v>
      </c>
      <c r="M349" s="20"/>
      <c r="N349" s="20" t="s">
        <v>474</v>
      </c>
      <c r="O349" s="20"/>
      <c r="P349" s="20" t="s">
        <v>527</v>
      </c>
      <c r="Q349" s="20"/>
      <c r="R349" s="20" t="s">
        <v>10</v>
      </c>
      <c r="S349" s="20"/>
      <c r="T349" s="5">
        <v>0</v>
      </c>
      <c r="U349" s="20"/>
      <c r="V349" s="5">
        <f t="shared" si="9"/>
        <v>-257.14999999999998</v>
      </c>
    </row>
    <row r="350" spans="1:22" x14ac:dyDescent="0.35">
      <c r="A350" s="20"/>
      <c r="B350" s="20"/>
      <c r="C350" s="20"/>
      <c r="D350" s="20"/>
      <c r="E350" s="20"/>
      <c r="F350" s="20"/>
      <c r="G350" s="20"/>
      <c r="H350" s="20" t="s">
        <v>415</v>
      </c>
      <c r="I350" s="20"/>
      <c r="J350" s="30">
        <v>45555</v>
      </c>
      <c r="K350" s="20"/>
      <c r="L350" s="20" t="s">
        <v>445</v>
      </c>
      <c r="M350" s="20"/>
      <c r="N350" s="20" t="s">
        <v>474</v>
      </c>
      <c r="O350" s="20"/>
      <c r="P350" s="20" t="s">
        <v>527</v>
      </c>
      <c r="Q350" s="20"/>
      <c r="R350" s="20" t="s">
        <v>10</v>
      </c>
      <c r="S350" s="20"/>
      <c r="T350" s="5">
        <v>-1.1100000000000001</v>
      </c>
      <c r="U350" s="20"/>
      <c r="V350" s="5">
        <f t="shared" si="9"/>
        <v>-258.26</v>
      </c>
    </row>
    <row r="351" spans="1:22" x14ac:dyDescent="0.35">
      <c r="A351" s="20"/>
      <c r="B351" s="20"/>
      <c r="C351" s="20"/>
      <c r="D351" s="20"/>
      <c r="E351" s="20"/>
      <c r="F351" s="20"/>
      <c r="G351" s="20"/>
      <c r="H351" s="20" t="s">
        <v>415</v>
      </c>
      <c r="I351" s="20"/>
      <c r="J351" s="30">
        <v>45555</v>
      </c>
      <c r="K351" s="20"/>
      <c r="L351" s="20" t="s">
        <v>446</v>
      </c>
      <c r="M351" s="20"/>
      <c r="N351" s="20" t="s">
        <v>475</v>
      </c>
      <c r="O351" s="20"/>
      <c r="P351" s="20" t="s">
        <v>527</v>
      </c>
      <c r="Q351" s="20"/>
      <c r="R351" s="20" t="s">
        <v>10</v>
      </c>
      <c r="S351" s="20"/>
      <c r="T351" s="5">
        <v>0</v>
      </c>
      <c r="U351" s="20"/>
      <c r="V351" s="5">
        <f t="shared" si="9"/>
        <v>-258.26</v>
      </c>
    </row>
    <row r="352" spans="1:22" x14ac:dyDescent="0.35">
      <c r="A352" s="20"/>
      <c r="B352" s="20"/>
      <c r="C352" s="20"/>
      <c r="D352" s="20"/>
      <c r="E352" s="20"/>
      <c r="F352" s="20"/>
      <c r="G352" s="20"/>
      <c r="H352" s="20" t="s">
        <v>415</v>
      </c>
      <c r="I352" s="20"/>
      <c r="J352" s="30">
        <v>45555</v>
      </c>
      <c r="K352" s="20"/>
      <c r="L352" s="20" t="s">
        <v>446</v>
      </c>
      <c r="M352" s="20"/>
      <c r="N352" s="20" t="s">
        <v>475</v>
      </c>
      <c r="O352" s="20"/>
      <c r="P352" s="20" t="s">
        <v>527</v>
      </c>
      <c r="Q352" s="20"/>
      <c r="R352" s="20" t="s">
        <v>10</v>
      </c>
      <c r="S352" s="20"/>
      <c r="T352" s="5">
        <v>0</v>
      </c>
      <c r="U352" s="20"/>
      <c r="V352" s="5">
        <f t="shared" si="9"/>
        <v>-258.26</v>
      </c>
    </row>
    <row r="353" spans="1:22" x14ac:dyDescent="0.35">
      <c r="A353" s="20"/>
      <c r="B353" s="20"/>
      <c r="C353" s="20"/>
      <c r="D353" s="20"/>
      <c r="E353" s="20"/>
      <c r="F353" s="20"/>
      <c r="G353" s="20"/>
      <c r="H353" s="20" t="s">
        <v>415</v>
      </c>
      <c r="I353" s="20"/>
      <c r="J353" s="30">
        <v>45555</v>
      </c>
      <c r="K353" s="20"/>
      <c r="L353" s="20" t="s">
        <v>447</v>
      </c>
      <c r="M353" s="20"/>
      <c r="N353" s="20" t="s">
        <v>476</v>
      </c>
      <c r="O353" s="20"/>
      <c r="P353" s="20" t="s">
        <v>527</v>
      </c>
      <c r="Q353" s="20"/>
      <c r="R353" s="20" t="s">
        <v>10</v>
      </c>
      <c r="S353" s="20"/>
      <c r="T353" s="5">
        <v>-150</v>
      </c>
      <c r="U353" s="20"/>
      <c r="V353" s="5">
        <f t="shared" si="9"/>
        <v>-408.26</v>
      </c>
    </row>
    <row r="354" spans="1:22" ht="15" thickBot="1" x14ac:dyDescent="0.4">
      <c r="A354" s="20"/>
      <c r="B354" s="20"/>
      <c r="C354" s="20"/>
      <c r="D354" s="20"/>
      <c r="E354" s="20"/>
      <c r="F354" s="20"/>
      <c r="G354" s="20"/>
      <c r="H354" s="20" t="s">
        <v>415</v>
      </c>
      <c r="I354" s="20"/>
      <c r="J354" s="30">
        <v>45555</v>
      </c>
      <c r="K354" s="20"/>
      <c r="L354" s="20" t="s">
        <v>447</v>
      </c>
      <c r="M354" s="20"/>
      <c r="N354" s="20" t="s">
        <v>476</v>
      </c>
      <c r="O354" s="20"/>
      <c r="P354" s="20" t="s">
        <v>527</v>
      </c>
      <c r="Q354" s="20"/>
      <c r="R354" s="20" t="s">
        <v>10</v>
      </c>
      <c r="S354" s="20"/>
      <c r="T354" s="6">
        <v>0</v>
      </c>
      <c r="U354" s="20"/>
      <c r="V354" s="6">
        <f t="shared" si="9"/>
        <v>-408.26</v>
      </c>
    </row>
    <row r="355" spans="1:22" x14ac:dyDescent="0.35">
      <c r="A355" s="20"/>
      <c r="B355" s="20"/>
      <c r="C355" s="20"/>
      <c r="D355" s="20" t="s">
        <v>349</v>
      </c>
      <c r="E355" s="20"/>
      <c r="F355" s="20"/>
      <c r="G355" s="20"/>
      <c r="H355" s="20"/>
      <c r="I355" s="20"/>
      <c r="J355" s="30"/>
      <c r="K355" s="20"/>
      <c r="L355" s="20"/>
      <c r="M355" s="20"/>
      <c r="N355" s="20"/>
      <c r="O355" s="20"/>
      <c r="P355" s="20"/>
      <c r="Q355" s="20"/>
      <c r="R355" s="20"/>
      <c r="S355" s="20"/>
      <c r="T355" s="5">
        <f>ROUND(SUM(T341:T354),5)</f>
        <v>-59.14</v>
      </c>
      <c r="U355" s="20"/>
      <c r="V355" s="5">
        <f>V354</f>
        <v>-408.26</v>
      </c>
    </row>
    <row r="356" spans="1:22" x14ac:dyDescent="0.35">
      <c r="A356" s="1"/>
      <c r="B356" s="1"/>
      <c r="C356" s="1"/>
      <c r="D356" s="1" t="s">
        <v>57</v>
      </c>
      <c r="E356" s="1"/>
      <c r="F356" s="1"/>
      <c r="G356" s="1"/>
      <c r="H356" s="1"/>
      <c r="I356" s="1"/>
      <c r="J356" s="28"/>
      <c r="K356" s="1"/>
      <c r="L356" s="1"/>
      <c r="M356" s="1"/>
      <c r="N356" s="1"/>
      <c r="O356" s="1"/>
      <c r="P356" s="1"/>
      <c r="Q356" s="1"/>
      <c r="R356" s="1"/>
      <c r="S356" s="1"/>
      <c r="T356" s="29"/>
      <c r="U356" s="1"/>
      <c r="V356" s="29">
        <v>-211.06</v>
      </c>
    </row>
    <row r="357" spans="1:22" x14ac:dyDescent="0.35">
      <c r="A357" s="20"/>
      <c r="B357" s="20"/>
      <c r="C357" s="20"/>
      <c r="D357" s="20"/>
      <c r="E357" s="20"/>
      <c r="F357" s="20"/>
      <c r="G357" s="20"/>
      <c r="H357" s="20" t="s">
        <v>415</v>
      </c>
      <c r="I357" s="20"/>
      <c r="J357" s="30">
        <v>45541</v>
      </c>
      <c r="K357" s="20"/>
      <c r="L357" s="20" t="s">
        <v>425</v>
      </c>
      <c r="M357" s="20"/>
      <c r="N357" s="20" t="s">
        <v>474</v>
      </c>
      <c r="O357" s="20"/>
      <c r="P357" s="20" t="s">
        <v>527</v>
      </c>
      <c r="Q357" s="20"/>
      <c r="R357" s="20" t="s">
        <v>10</v>
      </c>
      <c r="S357" s="20"/>
      <c r="T357" s="5">
        <v>0</v>
      </c>
      <c r="U357" s="20"/>
      <c r="V357" s="5">
        <f t="shared" ref="V357:V362" si="10">ROUND(V356+T357,5)</f>
        <v>-211.06</v>
      </c>
    </row>
    <row r="358" spans="1:22" x14ac:dyDescent="0.35">
      <c r="A358" s="20"/>
      <c r="B358" s="20"/>
      <c r="C358" s="20"/>
      <c r="D358" s="20"/>
      <c r="E358" s="20"/>
      <c r="F358" s="20"/>
      <c r="G358" s="20"/>
      <c r="H358" s="20" t="s">
        <v>415</v>
      </c>
      <c r="I358" s="20"/>
      <c r="J358" s="30">
        <v>45541</v>
      </c>
      <c r="K358" s="20"/>
      <c r="L358" s="20" t="s">
        <v>426</v>
      </c>
      <c r="M358" s="20"/>
      <c r="N358" s="20" t="s">
        <v>475</v>
      </c>
      <c r="O358" s="20"/>
      <c r="P358" s="20" t="s">
        <v>527</v>
      </c>
      <c r="Q358" s="20"/>
      <c r="R358" s="20" t="s">
        <v>10</v>
      </c>
      <c r="S358" s="20"/>
      <c r="T358" s="5">
        <v>0</v>
      </c>
      <c r="U358" s="20"/>
      <c r="V358" s="5">
        <f t="shared" si="10"/>
        <v>-211.06</v>
      </c>
    </row>
    <row r="359" spans="1:22" x14ac:dyDescent="0.35">
      <c r="A359" s="20"/>
      <c r="B359" s="20"/>
      <c r="C359" s="20"/>
      <c r="D359" s="20"/>
      <c r="E359" s="20"/>
      <c r="F359" s="20"/>
      <c r="G359" s="20"/>
      <c r="H359" s="20" t="s">
        <v>415</v>
      </c>
      <c r="I359" s="20"/>
      <c r="J359" s="30">
        <v>45541</v>
      </c>
      <c r="K359" s="20"/>
      <c r="L359" s="20" t="s">
        <v>427</v>
      </c>
      <c r="M359" s="20"/>
      <c r="N359" s="20" t="s">
        <v>476</v>
      </c>
      <c r="O359" s="20"/>
      <c r="P359" s="20" t="s">
        <v>527</v>
      </c>
      <c r="Q359" s="20"/>
      <c r="R359" s="20" t="s">
        <v>10</v>
      </c>
      <c r="S359" s="20"/>
      <c r="T359" s="5">
        <v>-62</v>
      </c>
      <c r="U359" s="20"/>
      <c r="V359" s="5">
        <f t="shared" si="10"/>
        <v>-273.06</v>
      </c>
    </row>
    <row r="360" spans="1:22" x14ac:dyDescent="0.35">
      <c r="A360" s="20"/>
      <c r="B360" s="20"/>
      <c r="C360" s="20"/>
      <c r="D360" s="20"/>
      <c r="E360" s="20"/>
      <c r="F360" s="20"/>
      <c r="G360" s="20"/>
      <c r="H360" s="20" t="s">
        <v>415</v>
      </c>
      <c r="I360" s="20"/>
      <c r="J360" s="30">
        <v>45555</v>
      </c>
      <c r="K360" s="20"/>
      <c r="L360" s="20" t="s">
        <v>445</v>
      </c>
      <c r="M360" s="20"/>
      <c r="N360" s="20" t="s">
        <v>474</v>
      </c>
      <c r="O360" s="20"/>
      <c r="P360" s="20" t="s">
        <v>527</v>
      </c>
      <c r="Q360" s="20"/>
      <c r="R360" s="20" t="s">
        <v>10</v>
      </c>
      <c r="S360" s="20"/>
      <c r="T360" s="5">
        <v>0</v>
      </c>
      <c r="U360" s="20"/>
      <c r="V360" s="5">
        <f t="shared" si="10"/>
        <v>-273.06</v>
      </c>
    </row>
    <row r="361" spans="1:22" x14ac:dyDescent="0.35">
      <c r="A361" s="20"/>
      <c r="B361" s="20"/>
      <c r="C361" s="20"/>
      <c r="D361" s="20"/>
      <c r="E361" s="20"/>
      <c r="F361" s="20"/>
      <c r="G361" s="20"/>
      <c r="H361" s="20" t="s">
        <v>415</v>
      </c>
      <c r="I361" s="20"/>
      <c r="J361" s="30">
        <v>45555</v>
      </c>
      <c r="K361" s="20"/>
      <c r="L361" s="20" t="s">
        <v>446</v>
      </c>
      <c r="M361" s="20"/>
      <c r="N361" s="20" t="s">
        <v>475</v>
      </c>
      <c r="O361" s="20"/>
      <c r="P361" s="20" t="s">
        <v>527</v>
      </c>
      <c r="Q361" s="20"/>
      <c r="R361" s="20" t="s">
        <v>10</v>
      </c>
      <c r="S361" s="20"/>
      <c r="T361" s="5">
        <v>0</v>
      </c>
      <c r="U361" s="20"/>
      <c r="V361" s="5">
        <f t="shared" si="10"/>
        <v>-273.06</v>
      </c>
    </row>
    <row r="362" spans="1:22" ht="15" thickBot="1" x14ac:dyDescent="0.4">
      <c r="A362" s="20"/>
      <c r="B362" s="20"/>
      <c r="C362" s="20"/>
      <c r="D362" s="20"/>
      <c r="E362" s="20"/>
      <c r="F362" s="20"/>
      <c r="G362" s="20"/>
      <c r="H362" s="20" t="s">
        <v>415</v>
      </c>
      <c r="I362" s="20"/>
      <c r="J362" s="30">
        <v>45555</v>
      </c>
      <c r="K362" s="20"/>
      <c r="L362" s="20" t="s">
        <v>447</v>
      </c>
      <c r="M362" s="20"/>
      <c r="N362" s="20" t="s">
        <v>476</v>
      </c>
      <c r="O362" s="20"/>
      <c r="P362" s="20" t="s">
        <v>527</v>
      </c>
      <c r="Q362" s="20"/>
      <c r="R362" s="20" t="s">
        <v>10</v>
      </c>
      <c r="S362" s="20"/>
      <c r="T362" s="6">
        <v>-60</v>
      </c>
      <c r="U362" s="20"/>
      <c r="V362" s="6">
        <f t="shared" si="10"/>
        <v>-333.06</v>
      </c>
    </row>
    <row r="363" spans="1:22" x14ac:dyDescent="0.35">
      <c r="A363" s="20"/>
      <c r="B363" s="20"/>
      <c r="C363" s="20"/>
      <c r="D363" s="20" t="s">
        <v>350</v>
      </c>
      <c r="E363" s="20"/>
      <c r="F363" s="20"/>
      <c r="G363" s="20"/>
      <c r="H363" s="20"/>
      <c r="I363" s="20"/>
      <c r="J363" s="30"/>
      <c r="K363" s="20"/>
      <c r="L363" s="20"/>
      <c r="M363" s="20"/>
      <c r="N363" s="20"/>
      <c r="O363" s="20"/>
      <c r="P363" s="20"/>
      <c r="Q363" s="20"/>
      <c r="R363" s="20"/>
      <c r="S363" s="20"/>
      <c r="T363" s="5">
        <f>ROUND(SUM(T356:T362),5)</f>
        <v>-122</v>
      </c>
      <c r="U363" s="20"/>
      <c r="V363" s="5">
        <f>V362</f>
        <v>-333.06</v>
      </c>
    </row>
    <row r="364" spans="1:22" x14ac:dyDescent="0.35">
      <c r="A364" s="1"/>
      <c r="B364" s="1"/>
      <c r="C364" s="1"/>
      <c r="D364" s="1" t="s">
        <v>351</v>
      </c>
      <c r="E364" s="1"/>
      <c r="F364" s="1"/>
      <c r="G364" s="1"/>
      <c r="H364" s="1"/>
      <c r="I364" s="1"/>
      <c r="J364" s="28"/>
      <c r="K364" s="1"/>
      <c r="L364" s="1"/>
      <c r="M364" s="1"/>
      <c r="N364" s="1"/>
      <c r="O364" s="1"/>
      <c r="P364" s="1"/>
      <c r="Q364" s="1"/>
      <c r="R364" s="1"/>
      <c r="S364" s="1"/>
      <c r="T364" s="29"/>
      <c r="U364" s="1"/>
      <c r="V364" s="29">
        <v>0</v>
      </c>
    </row>
    <row r="365" spans="1:22" ht="15" thickBot="1" x14ac:dyDescent="0.4">
      <c r="A365" s="20"/>
      <c r="B365" s="20"/>
      <c r="C365" s="20"/>
      <c r="D365" s="20" t="s">
        <v>352</v>
      </c>
      <c r="E365" s="20"/>
      <c r="F365" s="20"/>
      <c r="G365" s="20"/>
      <c r="H365" s="20"/>
      <c r="I365" s="20"/>
      <c r="J365" s="30"/>
      <c r="K365" s="20"/>
      <c r="L365" s="20"/>
      <c r="M365" s="20"/>
      <c r="N365" s="20"/>
      <c r="O365" s="20"/>
      <c r="P365" s="20"/>
      <c r="Q365" s="20"/>
      <c r="R365" s="20"/>
      <c r="S365" s="20"/>
      <c r="T365" s="6"/>
      <c r="U365" s="20"/>
      <c r="V365" s="6">
        <f>V364</f>
        <v>0</v>
      </c>
    </row>
    <row r="366" spans="1:22" x14ac:dyDescent="0.35">
      <c r="A366" s="20"/>
      <c r="B366" s="20"/>
      <c r="C366" s="20" t="s">
        <v>58</v>
      </c>
      <c r="D366" s="20"/>
      <c r="E366" s="20"/>
      <c r="F366" s="20"/>
      <c r="G366" s="20"/>
      <c r="H366" s="20"/>
      <c r="I366" s="20"/>
      <c r="J366" s="30"/>
      <c r="K366" s="20"/>
      <c r="L366" s="20"/>
      <c r="M366" s="20"/>
      <c r="N366" s="20"/>
      <c r="O366" s="20"/>
      <c r="P366" s="20"/>
      <c r="Q366" s="20"/>
      <c r="R366" s="20"/>
      <c r="S366" s="20"/>
      <c r="T366" s="5">
        <f>ROUND(T324+T340+T355+T363+T365,5)</f>
        <v>-253.2</v>
      </c>
      <c r="U366" s="20"/>
      <c r="V366" s="5">
        <f>ROUND(V324+V340+V355+V363+V365,5)</f>
        <v>-1339.84</v>
      </c>
    </row>
    <row r="367" spans="1:22" x14ac:dyDescent="0.35">
      <c r="A367" s="1"/>
      <c r="B367" s="1"/>
      <c r="C367" s="1" t="s">
        <v>353</v>
      </c>
      <c r="D367" s="1"/>
      <c r="E367" s="1"/>
      <c r="F367" s="1"/>
      <c r="G367" s="1"/>
      <c r="H367" s="1"/>
      <c r="I367" s="1"/>
      <c r="J367" s="28"/>
      <c r="K367" s="1"/>
      <c r="L367" s="1"/>
      <c r="M367" s="1"/>
      <c r="N367" s="1"/>
      <c r="O367" s="1"/>
      <c r="P367" s="1"/>
      <c r="Q367" s="1"/>
      <c r="R367" s="1"/>
      <c r="S367" s="1"/>
      <c r="T367" s="29"/>
      <c r="U367" s="1"/>
      <c r="V367" s="29">
        <v>0</v>
      </c>
    </row>
    <row r="368" spans="1:22" x14ac:dyDescent="0.35">
      <c r="A368" s="20"/>
      <c r="B368" s="20"/>
      <c r="C368" s="20" t="s">
        <v>354</v>
      </c>
      <c r="D368" s="20"/>
      <c r="E368" s="20"/>
      <c r="F368" s="20"/>
      <c r="G368" s="20"/>
      <c r="H368" s="20"/>
      <c r="I368" s="20"/>
      <c r="J368" s="30"/>
      <c r="K368" s="20"/>
      <c r="L368" s="20"/>
      <c r="M368" s="20"/>
      <c r="N368" s="20"/>
      <c r="O368" s="20"/>
      <c r="P368" s="20"/>
      <c r="Q368" s="20"/>
      <c r="R368" s="20"/>
      <c r="S368" s="20"/>
      <c r="T368" s="5"/>
      <c r="U368" s="20"/>
      <c r="V368" s="5">
        <f>V367</f>
        <v>0</v>
      </c>
    </row>
    <row r="369" spans="1:22" x14ac:dyDescent="0.35">
      <c r="A369" s="1"/>
      <c r="B369" s="1"/>
      <c r="C369" s="1" t="s">
        <v>355</v>
      </c>
      <c r="D369" s="1"/>
      <c r="E369" s="1"/>
      <c r="F369" s="1"/>
      <c r="G369" s="1"/>
      <c r="H369" s="1"/>
      <c r="I369" s="1"/>
      <c r="J369" s="28"/>
      <c r="K369" s="1"/>
      <c r="L369" s="1"/>
      <c r="M369" s="1"/>
      <c r="N369" s="1"/>
      <c r="O369" s="1"/>
      <c r="P369" s="1"/>
      <c r="Q369" s="1"/>
      <c r="R369" s="1"/>
      <c r="S369" s="1"/>
      <c r="T369" s="29"/>
      <c r="U369" s="1"/>
      <c r="V369" s="29">
        <v>0</v>
      </c>
    </row>
    <row r="370" spans="1:22" x14ac:dyDescent="0.35">
      <c r="A370" s="20"/>
      <c r="B370" s="20"/>
      <c r="C370" s="20" t="s">
        <v>356</v>
      </c>
      <c r="D370" s="20"/>
      <c r="E370" s="20"/>
      <c r="F370" s="20"/>
      <c r="G370" s="20"/>
      <c r="H370" s="20"/>
      <c r="I370" s="20"/>
      <c r="J370" s="30"/>
      <c r="K370" s="20"/>
      <c r="L370" s="20"/>
      <c r="M370" s="20"/>
      <c r="N370" s="20"/>
      <c r="O370" s="20"/>
      <c r="P370" s="20"/>
      <c r="Q370" s="20"/>
      <c r="R370" s="20"/>
      <c r="S370" s="20"/>
      <c r="T370" s="5"/>
      <c r="U370" s="20"/>
      <c r="V370" s="5">
        <f>V369</f>
        <v>0</v>
      </c>
    </row>
    <row r="371" spans="1:22" x14ac:dyDescent="0.35">
      <c r="A371" s="1"/>
      <c r="B371" s="1"/>
      <c r="C371" s="1" t="s">
        <v>357</v>
      </c>
      <c r="D371" s="1"/>
      <c r="E371" s="1"/>
      <c r="F371" s="1"/>
      <c r="G371" s="1"/>
      <c r="H371" s="1"/>
      <c r="I371" s="1"/>
      <c r="J371" s="28"/>
      <c r="K371" s="1"/>
      <c r="L371" s="1"/>
      <c r="M371" s="1"/>
      <c r="N371" s="1"/>
      <c r="O371" s="1"/>
      <c r="P371" s="1"/>
      <c r="Q371" s="1"/>
      <c r="R371" s="1"/>
      <c r="S371" s="1"/>
      <c r="T371" s="29"/>
      <c r="U371" s="1"/>
      <c r="V371" s="29">
        <v>0</v>
      </c>
    </row>
    <row r="372" spans="1:22" x14ac:dyDescent="0.35">
      <c r="A372" s="20"/>
      <c r="B372" s="20"/>
      <c r="C372" s="20" t="s">
        <v>358</v>
      </c>
      <c r="D372" s="20"/>
      <c r="E372" s="20"/>
      <c r="F372" s="20"/>
      <c r="G372" s="20"/>
      <c r="H372" s="20"/>
      <c r="I372" s="20"/>
      <c r="J372" s="30"/>
      <c r="K372" s="20"/>
      <c r="L372" s="20"/>
      <c r="M372" s="20"/>
      <c r="N372" s="20"/>
      <c r="O372" s="20"/>
      <c r="P372" s="20"/>
      <c r="Q372" s="20"/>
      <c r="R372" s="20"/>
      <c r="S372" s="20"/>
      <c r="T372" s="5"/>
      <c r="U372" s="20"/>
      <c r="V372" s="5">
        <f>V371</f>
        <v>0</v>
      </c>
    </row>
    <row r="373" spans="1:22" x14ac:dyDescent="0.35">
      <c r="A373" s="1"/>
      <c r="B373" s="1"/>
      <c r="C373" s="1" t="s">
        <v>359</v>
      </c>
      <c r="D373" s="1"/>
      <c r="E373" s="1"/>
      <c r="F373" s="1"/>
      <c r="G373" s="1"/>
      <c r="H373" s="1"/>
      <c r="I373" s="1"/>
      <c r="J373" s="28"/>
      <c r="K373" s="1"/>
      <c r="L373" s="1"/>
      <c r="M373" s="1"/>
      <c r="N373" s="1"/>
      <c r="O373" s="1"/>
      <c r="P373" s="1"/>
      <c r="Q373" s="1"/>
      <c r="R373" s="1"/>
      <c r="S373" s="1"/>
      <c r="T373" s="29"/>
      <c r="U373" s="1"/>
      <c r="V373" s="29">
        <v>0</v>
      </c>
    </row>
    <row r="374" spans="1:22" ht="15" thickBot="1" x14ac:dyDescent="0.4">
      <c r="A374" s="20"/>
      <c r="B374" s="20"/>
      <c r="C374" s="20" t="s">
        <v>360</v>
      </c>
      <c r="D374" s="20"/>
      <c r="E374" s="20"/>
      <c r="F374" s="20"/>
      <c r="G374" s="20"/>
      <c r="H374" s="20"/>
      <c r="I374" s="20"/>
      <c r="J374" s="30"/>
      <c r="K374" s="20"/>
      <c r="L374" s="20"/>
      <c r="M374" s="20"/>
      <c r="N374" s="20"/>
      <c r="O374" s="20"/>
      <c r="P374" s="20"/>
      <c r="Q374" s="20"/>
      <c r="R374" s="20"/>
      <c r="S374" s="20"/>
      <c r="T374" s="6"/>
      <c r="U374" s="20"/>
      <c r="V374" s="6">
        <f>V373</f>
        <v>0</v>
      </c>
    </row>
    <row r="375" spans="1:22" x14ac:dyDescent="0.35">
      <c r="A375" s="20"/>
      <c r="B375" s="20" t="s">
        <v>59</v>
      </c>
      <c r="C375" s="20"/>
      <c r="D375" s="20"/>
      <c r="E375" s="20"/>
      <c r="F375" s="20"/>
      <c r="G375" s="20"/>
      <c r="H375" s="20"/>
      <c r="I375" s="20"/>
      <c r="J375" s="30"/>
      <c r="K375" s="20"/>
      <c r="L375" s="20"/>
      <c r="M375" s="20"/>
      <c r="N375" s="20"/>
      <c r="O375" s="20"/>
      <c r="P375" s="20"/>
      <c r="Q375" s="20"/>
      <c r="R375" s="20"/>
      <c r="S375" s="20"/>
      <c r="T375" s="5">
        <f>ROUND(T298+T300+T366+T368+T370+T372+T374,5)</f>
        <v>-253.2</v>
      </c>
      <c r="U375" s="20"/>
      <c r="V375" s="5">
        <f>ROUND(V298+V300+V366+V368+V370+V372+V374,5)</f>
        <v>-1339.84</v>
      </c>
    </row>
    <row r="376" spans="1:22" x14ac:dyDescent="0.35">
      <c r="A376" s="1"/>
      <c r="B376" s="1" t="s">
        <v>361</v>
      </c>
      <c r="C376" s="1"/>
      <c r="D376" s="1"/>
      <c r="E376" s="1"/>
      <c r="F376" s="1"/>
      <c r="G376" s="1"/>
      <c r="H376" s="1"/>
      <c r="I376" s="1"/>
      <c r="J376" s="28"/>
      <c r="K376" s="1"/>
      <c r="L376" s="1"/>
      <c r="M376" s="1"/>
      <c r="N376" s="1"/>
      <c r="O376" s="1"/>
      <c r="P376" s="1"/>
      <c r="Q376" s="1"/>
      <c r="R376" s="1"/>
      <c r="S376" s="1"/>
      <c r="T376" s="29"/>
      <c r="U376" s="1"/>
      <c r="V376" s="29">
        <v>0</v>
      </c>
    </row>
    <row r="377" spans="1:22" x14ac:dyDescent="0.35">
      <c r="A377" s="20"/>
      <c r="B377" s="20" t="s">
        <v>362</v>
      </c>
      <c r="C377" s="20"/>
      <c r="D377" s="20"/>
      <c r="E377" s="20"/>
      <c r="F377" s="20"/>
      <c r="G377" s="20"/>
      <c r="H377" s="20"/>
      <c r="I377" s="20"/>
      <c r="J377" s="30"/>
      <c r="K377" s="20"/>
      <c r="L377" s="20"/>
      <c r="M377" s="20"/>
      <c r="N377" s="20"/>
      <c r="O377" s="20"/>
      <c r="P377" s="20"/>
      <c r="Q377" s="20"/>
      <c r="R377" s="20"/>
      <c r="S377" s="20"/>
      <c r="T377" s="5"/>
      <c r="U377" s="20"/>
      <c r="V377" s="5">
        <f>V376</f>
        <v>0</v>
      </c>
    </row>
    <row r="378" spans="1:22" x14ac:dyDescent="0.35">
      <c r="A378" s="1"/>
      <c r="B378" s="1" t="s">
        <v>60</v>
      </c>
      <c r="C378" s="1"/>
      <c r="D378" s="1"/>
      <c r="E378" s="1"/>
      <c r="F378" s="1"/>
      <c r="G378" s="1"/>
      <c r="H378" s="1"/>
      <c r="I378" s="1"/>
      <c r="J378" s="28"/>
      <c r="K378" s="1"/>
      <c r="L378" s="1"/>
      <c r="M378" s="1"/>
      <c r="N378" s="1"/>
      <c r="O378" s="1"/>
      <c r="P378" s="1"/>
      <c r="Q378" s="1"/>
      <c r="R378" s="1"/>
      <c r="S378" s="1"/>
      <c r="T378" s="29"/>
      <c r="U378" s="1"/>
      <c r="V378" s="29">
        <v>-200</v>
      </c>
    </row>
    <row r="379" spans="1:22" x14ac:dyDescent="0.35">
      <c r="A379" s="20"/>
      <c r="B379" s="20" t="s">
        <v>363</v>
      </c>
      <c r="C379" s="20"/>
      <c r="D379" s="20"/>
      <c r="E379" s="20"/>
      <c r="F379" s="20"/>
      <c r="G379" s="20"/>
      <c r="H379" s="20"/>
      <c r="I379" s="20"/>
      <c r="J379" s="30"/>
      <c r="K379" s="20"/>
      <c r="L379" s="20"/>
      <c r="M379" s="20"/>
      <c r="N379" s="20"/>
      <c r="O379" s="20"/>
      <c r="P379" s="20"/>
      <c r="Q379" s="20"/>
      <c r="R379" s="20"/>
      <c r="S379" s="20"/>
      <c r="T379" s="5"/>
      <c r="U379" s="20"/>
      <c r="V379" s="5">
        <f>V378</f>
        <v>-200</v>
      </c>
    </row>
    <row r="380" spans="1:22" x14ac:dyDescent="0.35">
      <c r="A380" s="1"/>
      <c r="B380" s="1" t="s">
        <v>61</v>
      </c>
      <c r="C380" s="1"/>
      <c r="D380" s="1"/>
      <c r="E380" s="1"/>
      <c r="F380" s="1"/>
      <c r="G380" s="1"/>
      <c r="H380" s="1"/>
      <c r="I380" s="1"/>
      <c r="J380" s="28"/>
      <c r="K380" s="1"/>
      <c r="L380" s="1"/>
      <c r="M380" s="1"/>
      <c r="N380" s="1"/>
      <c r="O380" s="1"/>
      <c r="P380" s="1"/>
      <c r="Q380" s="1"/>
      <c r="R380" s="1"/>
      <c r="S380" s="1"/>
      <c r="T380" s="29"/>
      <c r="U380" s="1"/>
      <c r="V380" s="29">
        <v>7090.72</v>
      </c>
    </row>
    <row r="381" spans="1:22" x14ac:dyDescent="0.35">
      <c r="A381" s="20"/>
      <c r="B381" s="20"/>
      <c r="C381" s="20"/>
      <c r="D381" s="20"/>
      <c r="E381" s="20"/>
      <c r="F381" s="20"/>
      <c r="G381" s="20"/>
      <c r="H381" s="20" t="s">
        <v>414</v>
      </c>
      <c r="I381" s="20"/>
      <c r="J381" s="30">
        <v>45540</v>
      </c>
      <c r="K381" s="20"/>
      <c r="L381" s="20"/>
      <c r="M381" s="20"/>
      <c r="N381" s="20" t="s">
        <v>473</v>
      </c>
      <c r="O381" s="20"/>
      <c r="P381" s="20" t="s">
        <v>526</v>
      </c>
      <c r="Q381" s="20"/>
      <c r="R381" s="20" t="s">
        <v>10</v>
      </c>
      <c r="S381" s="20"/>
      <c r="T381" s="5">
        <v>1707.19</v>
      </c>
      <c r="U381" s="20"/>
      <c r="V381" s="5">
        <f t="shared" ref="V381:V388" si="11">ROUND(V380+T381,5)</f>
        <v>8797.91</v>
      </c>
    </row>
    <row r="382" spans="1:22" x14ac:dyDescent="0.35">
      <c r="A382" s="20"/>
      <c r="B382" s="20"/>
      <c r="C382" s="20"/>
      <c r="D382" s="20"/>
      <c r="E382" s="20"/>
      <c r="F382" s="20"/>
      <c r="G382" s="20"/>
      <c r="H382" s="20" t="s">
        <v>415</v>
      </c>
      <c r="I382" s="20"/>
      <c r="J382" s="30">
        <v>45541</v>
      </c>
      <c r="K382" s="20"/>
      <c r="L382" s="20" t="s">
        <v>425</v>
      </c>
      <c r="M382" s="20"/>
      <c r="N382" s="20" t="s">
        <v>474</v>
      </c>
      <c r="O382" s="20"/>
      <c r="P382" s="20" t="s">
        <v>527</v>
      </c>
      <c r="Q382" s="20"/>
      <c r="R382" s="20" t="s">
        <v>10</v>
      </c>
      <c r="S382" s="20"/>
      <c r="T382" s="5">
        <v>-311.24</v>
      </c>
      <c r="U382" s="20"/>
      <c r="V382" s="5">
        <f t="shared" si="11"/>
        <v>8486.67</v>
      </c>
    </row>
    <row r="383" spans="1:22" x14ac:dyDescent="0.35">
      <c r="A383" s="20"/>
      <c r="B383" s="20"/>
      <c r="C383" s="20"/>
      <c r="D383" s="20"/>
      <c r="E383" s="20"/>
      <c r="F383" s="20"/>
      <c r="G383" s="20"/>
      <c r="H383" s="20" t="s">
        <v>415</v>
      </c>
      <c r="I383" s="20"/>
      <c r="J383" s="30">
        <v>45541</v>
      </c>
      <c r="K383" s="20"/>
      <c r="L383" s="20" t="s">
        <v>426</v>
      </c>
      <c r="M383" s="20"/>
      <c r="N383" s="20" t="s">
        <v>475</v>
      </c>
      <c r="O383" s="20"/>
      <c r="P383" s="20" t="s">
        <v>527</v>
      </c>
      <c r="Q383" s="20"/>
      <c r="R383" s="20" t="s">
        <v>10</v>
      </c>
      <c r="S383" s="20"/>
      <c r="T383" s="5">
        <v>-281.70999999999998</v>
      </c>
      <c r="U383" s="20"/>
      <c r="V383" s="5">
        <f t="shared" si="11"/>
        <v>8204.9599999999991</v>
      </c>
    </row>
    <row r="384" spans="1:22" x14ac:dyDescent="0.35">
      <c r="A384" s="20"/>
      <c r="B384" s="20"/>
      <c r="C384" s="20"/>
      <c r="D384" s="20"/>
      <c r="E384" s="20"/>
      <c r="F384" s="20"/>
      <c r="G384" s="20"/>
      <c r="H384" s="20" t="s">
        <v>415</v>
      </c>
      <c r="I384" s="20"/>
      <c r="J384" s="30">
        <v>45541</v>
      </c>
      <c r="K384" s="20"/>
      <c r="L384" s="20" t="s">
        <v>427</v>
      </c>
      <c r="M384" s="20"/>
      <c r="N384" s="20" t="s">
        <v>476</v>
      </c>
      <c r="O384" s="20"/>
      <c r="P384" s="20" t="s">
        <v>527</v>
      </c>
      <c r="Q384" s="20"/>
      <c r="R384" s="20" t="s">
        <v>10</v>
      </c>
      <c r="S384" s="20"/>
      <c r="T384" s="5">
        <v>-1114.24</v>
      </c>
      <c r="U384" s="20"/>
      <c r="V384" s="5">
        <f t="shared" si="11"/>
        <v>7090.72</v>
      </c>
    </row>
    <row r="385" spans="1:22" x14ac:dyDescent="0.35">
      <c r="A385" s="20"/>
      <c r="B385" s="20"/>
      <c r="C385" s="20"/>
      <c r="D385" s="20"/>
      <c r="E385" s="20"/>
      <c r="F385" s="20"/>
      <c r="G385" s="20"/>
      <c r="H385" s="20" t="s">
        <v>414</v>
      </c>
      <c r="I385" s="20"/>
      <c r="J385" s="30">
        <v>45554</v>
      </c>
      <c r="K385" s="20"/>
      <c r="L385" s="20"/>
      <c r="M385" s="20"/>
      <c r="N385" s="20" t="s">
        <v>473</v>
      </c>
      <c r="O385" s="20"/>
      <c r="P385" s="20" t="s">
        <v>533</v>
      </c>
      <c r="Q385" s="20"/>
      <c r="R385" s="20" t="s">
        <v>10</v>
      </c>
      <c r="S385" s="20"/>
      <c r="T385" s="5">
        <v>1564.67</v>
      </c>
      <c r="U385" s="20"/>
      <c r="V385" s="5">
        <f t="shared" si="11"/>
        <v>8655.39</v>
      </c>
    </row>
    <row r="386" spans="1:22" x14ac:dyDescent="0.35">
      <c r="A386" s="20"/>
      <c r="B386" s="20"/>
      <c r="C386" s="20"/>
      <c r="D386" s="20"/>
      <c r="E386" s="20"/>
      <c r="F386" s="20"/>
      <c r="G386" s="20"/>
      <c r="H386" s="20" t="s">
        <v>415</v>
      </c>
      <c r="I386" s="20"/>
      <c r="J386" s="30">
        <v>45555</v>
      </c>
      <c r="K386" s="20"/>
      <c r="L386" s="20" t="s">
        <v>445</v>
      </c>
      <c r="M386" s="20"/>
      <c r="N386" s="20" t="s">
        <v>474</v>
      </c>
      <c r="O386" s="20"/>
      <c r="P386" s="20" t="s">
        <v>527</v>
      </c>
      <c r="Q386" s="20"/>
      <c r="R386" s="20" t="s">
        <v>10</v>
      </c>
      <c r="S386" s="20"/>
      <c r="T386" s="5">
        <v>-171.87</v>
      </c>
      <c r="U386" s="20"/>
      <c r="V386" s="5">
        <f t="shared" si="11"/>
        <v>8483.52</v>
      </c>
    </row>
    <row r="387" spans="1:22" x14ac:dyDescent="0.35">
      <c r="A387" s="20"/>
      <c r="B387" s="20"/>
      <c r="C387" s="20"/>
      <c r="D387" s="20"/>
      <c r="E387" s="20"/>
      <c r="F387" s="20"/>
      <c r="G387" s="20"/>
      <c r="H387" s="20" t="s">
        <v>415</v>
      </c>
      <c r="I387" s="20"/>
      <c r="J387" s="30">
        <v>45555</v>
      </c>
      <c r="K387" s="20"/>
      <c r="L387" s="20" t="s">
        <v>446</v>
      </c>
      <c r="M387" s="20"/>
      <c r="N387" s="20" t="s">
        <v>475</v>
      </c>
      <c r="O387" s="20"/>
      <c r="P387" s="20" t="s">
        <v>527</v>
      </c>
      <c r="Q387" s="20"/>
      <c r="R387" s="20" t="s">
        <v>10</v>
      </c>
      <c r="S387" s="20"/>
      <c r="T387" s="5">
        <v>-293.01</v>
      </c>
      <c r="U387" s="20"/>
      <c r="V387" s="5">
        <f t="shared" si="11"/>
        <v>8190.51</v>
      </c>
    </row>
    <row r="388" spans="1:22" ht="15" thickBot="1" x14ac:dyDescent="0.4">
      <c r="A388" s="20"/>
      <c r="B388" s="20"/>
      <c r="C388" s="20"/>
      <c r="D388" s="20"/>
      <c r="E388" s="20"/>
      <c r="F388" s="20"/>
      <c r="G388" s="20"/>
      <c r="H388" s="20" t="s">
        <v>415</v>
      </c>
      <c r="I388" s="20"/>
      <c r="J388" s="30">
        <v>45555</v>
      </c>
      <c r="K388" s="20"/>
      <c r="L388" s="20" t="s">
        <v>447</v>
      </c>
      <c r="M388" s="20"/>
      <c r="N388" s="20" t="s">
        <v>476</v>
      </c>
      <c r="O388" s="20"/>
      <c r="P388" s="20" t="s">
        <v>527</v>
      </c>
      <c r="Q388" s="20"/>
      <c r="R388" s="20" t="s">
        <v>10</v>
      </c>
      <c r="S388" s="20"/>
      <c r="T388" s="6">
        <v>-1099.79</v>
      </c>
      <c r="U388" s="20"/>
      <c r="V388" s="6">
        <f t="shared" si="11"/>
        <v>7090.72</v>
      </c>
    </row>
    <row r="389" spans="1:22" x14ac:dyDescent="0.35">
      <c r="A389" s="20"/>
      <c r="B389" s="20" t="s">
        <v>364</v>
      </c>
      <c r="C389" s="20"/>
      <c r="D389" s="20"/>
      <c r="E389" s="20"/>
      <c r="F389" s="20"/>
      <c r="G389" s="20"/>
      <c r="H389" s="20"/>
      <c r="I389" s="20"/>
      <c r="J389" s="30"/>
      <c r="K389" s="20"/>
      <c r="L389" s="20"/>
      <c r="M389" s="20"/>
      <c r="N389" s="20"/>
      <c r="O389" s="20"/>
      <c r="P389" s="20"/>
      <c r="Q389" s="20"/>
      <c r="R389" s="20"/>
      <c r="S389" s="20"/>
      <c r="T389" s="5">
        <f>ROUND(SUM(T380:T388),5)</f>
        <v>0</v>
      </c>
      <c r="U389" s="20"/>
      <c r="V389" s="5">
        <f>V388</f>
        <v>7090.72</v>
      </c>
    </row>
    <row r="390" spans="1:22" x14ac:dyDescent="0.35">
      <c r="A390" s="1"/>
      <c r="B390" s="1" t="s">
        <v>365</v>
      </c>
      <c r="C390" s="1"/>
      <c r="D390" s="1"/>
      <c r="E390" s="1"/>
      <c r="F390" s="1"/>
      <c r="G390" s="1"/>
      <c r="H390" s="1"/>
      <c r="I390" s="1"/>
      <c r="J390" s="28"/>
      <c r="K390" s="1"/>
      <c r="L390" s="1"/>
      <c r="M390" s="1"/>
      <c r="N390" s="1"/>
      <c r="O390" s="1"/>
      <c r="P390" s="1"/>
      <c r="Q390" s="1"/>
      <c r="R390" s="1"/>
      <c r="S390" s="1"/>
      <c r="T390" s="29"/>
      <c r="U390" s="1"/>
      <c r="V390" s="29">
        <v>0</v>
      </c>
    </row>
    <row r="391" spans="1:22" x14ac:dyDescent="0.35">
      <c r="A391" s="20"/>
      <c r="B391" s="20"/>
      <c r="C391" s="20"/>
      <c r="D391" s="20"/>
      <c r="E391" s="20"/>
      <c r="F391" s="20"/>
      <c r="G391" s="20"/>
      <c r="H391" s="20" t="s">
        <v>415</v>
      </c>
      <c r="I391" s="20"/>
      <c r="J391" s="30">
        <v>45541</v>
      </c>
      <c r="K391" s="20"/>
      <c r="L391" s="20" t="s">
        <v>425</v>
      </c>
      <c r="M391" s="20"/>
      <c r="N391" s="20" t="s">
        <v>474</v>
      </c>
      <c r="O391" s="20"/>
      <c r="P391" s="20" t="s">
        <v>527</v>
      </c>
      <c r="Q391" s="20"/>
      <c r="R391" s="20" t="s">
        <v>10</v>
      </c>
      <c r="S391" s="20"/>
      <c r="T391" s="5">
        <v>0</v>
      </c>
      <c r="U391" s="20"/>
      <c r="V391" s="5">
        <f t="shared" ref="V391:V396" si="12">ROUND(V390+T391,5)</f>
        <v>0</v>
      </c>
    </row>
    <row r="392" spans="1:22" x14ac:dyDescent="0.35">
      <c r="A392" s="20"/>
      <c r="B392" s="20"/>
      <c r="C392" s="20"/>
      <c r="D392" s="20"/>
      <c r="E392" s="20"/>
      <c r="F392" s="20"/>
      <c r="G392" s="20"/>
      <c r="H392" s="20" t="s">
        <v>415</v>
      </c>
      <c r="I392" s="20"/>
      <c r="J392" s="30">
        <v>45541</v>
      </c>
      <c r="K392" s="20"/>
      <c r="L392" s="20" t="s">
        <v>426</v>
      </c>
      <c r="M392" s="20"/>
      <c r="N392" s="20" t="s">
        <v>475</v>
      </c>
      <c r="O392" s="20"/>
      <c r="P392" s="20" t="s">
        <v>527</v>
      </c>
      <c r="Q392" s="20"/>
      <c r="R392" s="20" t="s">
        <v>10</v>
      </c>
      <c r="S392" s="20"/>
      <c r="T392" s="5">
        <v>0</v>
      </c>
      <c r="U392" s="20"/>
      <c r="V392" s="5">
        <f t="shared" si="12"/>
        <v>0</v>
      </c>
    </row>
    <row r="393" spans="1:22" x14ac:dyDescent="0.35">
      <c r="A393" s="20"/>
      <c r="B393" s="20"/>
      <c r="C393" s="20"/>
      <c r="D393" s="20"/>
      <c r="E393" s="20"/>
      <c r="F393" s="20"/>
      <c r="G393" s="20"/>
      <c r="H393" s="20" t="s">
        <v>415</v>
      </c>
      <c r="I393" s="20"/>
      <c r="J393" s="30">
        <v>45541</v>
      </c>
      <c r="K393" s="20"/>
      <c r="L393" s="20" t="s">
        <v>427</v>
      </c>
      <c r="M393" s="20"/>
      <c r="N393" s="20" t="s">
        <v>476</v>
      </c>
      <c r="O393" s="20"/>
      <c r="P393" s="20" t="s">
        <v>527</v>
      </c>
      <c r="Q393" s="20"/>
      <c r="R393" s="20" t="s">
        <v>10</v>
      </c>
      <c r="S393" s="20"/>
      <c r="T393" s="5">
        <v>0</v>
      </c>
      <c r="U393" s="20"/>
      <c r="V393" s="5">
        <f t="shared" si="12"/>
        <v>0</v>
      </c>
    </row>
    <row r="394" spans="1:22" x14ac:dyDescent="0.35">
      <c r="A394" s="20"/>
      <c r="B394" s="20"/>
      <c r="C394" s="20"/>
      <c r="D394" s="20"/>
      <c r="E394" s="20"/>
      <c r="F394" s="20"/>
      <c r="G394" s="20"/>
      <c r="H394" s="20" t="s">
        <v>415</v>
      </c>
      <c r="I394" s="20"/>
      <c r="J394" s="30">
        <v>45555</v>
      </c>
      <c r="K394" s="20"/>
      <c r="L394" s="20" t="s">
        <v>445</v>
      </c>
      <c r="M394" s="20"/>
      <c r="N394" s="20" t="s">
        <v>474</v>
      </c>
      <c r="O394" s="20"/>
      <c r="P394" s="20" t="s">
        <v>527</v>
      </c>
      <c r="Q394" s="20"/>
      <c r="R394" s="20" t="s">
        <v>10</v>
      </c>
      <c r="S394" s="20"/>
      <c r="T394" s="5">
        <v>0</v>
      </c>
      <c r="U394" s="20"/>
      <c r="V394" s="5">
        <f t="shared" si="12"/>
        <v>0</v>
      </c>
    </row>
    <row r="395" spans="1:22" x14ac:dyDescent="0.35">
      <c r="A395" s="20"/>
      <c r="B395" s="20"/>
      <c r="C395" s="20"/>
      <c r="D395" s="20"/>
      <c r="E395" s="20"/>
      <c r="F395" s="20"/>
      <c r="G395" s="20"/>
      <c r="H395" s="20" t="s">
        <v>415</v>
      </c>
      <c r="I395" s="20"/>
      <c r="J395" s="30">
        <v>45555</v>
      </c>
      <c r="K395" s="20"/>
      <c r="L395" s="20" t="s">
        <v>446</v>
      </c>
      <c r="M395" s="20"/>
      <c r="N395" s="20" t="s">
        <v>475</v>
      </c>
      <c r="O395" s="20"/>
      <c r="P395" s="20" t="s">
        <v>527</v>
      </c>
      <c r="Q395" s="20"/>
      <c r="R395" s="20" t="s">
        <v>10</v>
      </c>
      <c r="S395" s="20"/>
      <c r="T395" s="5">
        <v>0</v>
      </c>
      <c r="U395" s="20"/>
      <c r="V395" s="5">
        <f t="shared" si="12"/>
        <v>0</v>
      </c>
    </row>
    <row r="396" spans="1:22" ht="15" thickBot="1" x14ac:dyDescent="0.4">
      <c r="A396" s="20"/>
      <c r="B396" s="20"/>
      <c r="C396" s="20"/>
      <c r="D396" s="20"/>
      <c r="E396" s="20"/>
      <c r="F396" s="20"/>
      <c r="G396" s="20"/>
      <c r="H396" s="20" t="s">
        <v>415</v>
      </c>
      <c r="I396" s="20"/>
      <c r="J396" s="30">
        <v>45555</v>
      </c>
      <c r="K396" s="20"/>
      <c r="L396" s="20" t="s">
        <v>447</v>
      </c>
      <c r="M396" s="20"/>
      <c r="N396" s="20" t="s">
        <v>476</v>
      </c>
      <c r="O396" s="20"/>
      <c r="P396" s="20" t="s">
        <v>527</v>
      </c>
      <c r="Q396" s="20"/>
      <c r="R396" s="20" t="s">
        <v>10</v>
      </c>
      <c r="S396" s="20"/>
      <c r="T396" s="6">
        <v>0</v>
      </c>
      <c r="U396" s="20"/>
      <c r="V396" s="6">
        <f t="shared" si="12"/>
        <v>0</v>
      </c>
    </row>
    <row r="397" spans="1:22" x14ac:dyDescent="0.35">
      <c r="A397" s="20"/>
      <c r="B397" s="20" t="s">
        <v>366</v>
      </c>
      <c r="C397" s="20"/>
      <c r="D397" s="20"/>
      <c r="E397" s="20"/>
      <c r="F397" s="20"/>
      <c r="G397" s="20"/>
      <c r="H397" s="20"/>
      <c r="I397" s="20"/>
      <c r="J397" s="30"/>
      <c r="K397" s="20"/>
      <c r="L397" s="20"/>
      <c r="M397" s="20"/>
      <c r="N397" s="20"/>
      <c r="O397" s="20"/>
      <c r="P397" s="20"/>
      <c r="Q397" s="20"/>
      <c r="R397" s="20"/>
      <c r="S397" s="20"/>
      <c r="T397" s="5">
        <f>ROUND(SUM(T390:T396),5)</f>
        <v>0</v>
      </c>
      <c r="U397" s="20"/>
      <c r="V397" s="5">
        <f>V396</f>
        <v>0</v>
      </c>
    </row>
    <row r="398" spans="1:22" x14ac:dyDescent="0.35">
      <c r="A398" s="1"/>
      <c r="B398" s="1" t="s">
        <v>367</v>
      </c>
      <c r="C398" s="1"/>
      <c r="D398" s="1"/>
      <c r="E398" s="1"/>
      <c r="F398" s="1"/>
      <c r="G398" s="1"/>
      <c r="H398" s="1"/>
      <c r="I398" s="1"/>
      <c r="J398" s="28"/>
      <c r="K398" s="1"/>
      <c r="L398" s="1"/>
      <c r="M398" s="1"/>
      <c r="N398" s="1"/>
      <c r="O398" s="1"/>
      <c r="P398" s="1"/>
      <c r="Q398" s="1"/>
      <c r="R398" s="1"/>
      <c r="S398" s="1"/>
      <c r="T398" s="29"/>
      <c r="U398" s="1"/>
      <c r="V398" s="29">
        <v>0</v>
      </c>
    </row>
    <row r="399" spans="1:22" x14ac:dyDescent="0.35">
      <c r="A399" s="20"/>
      <c r="B399" s="20" t="s">
        <v>368</v>
      </c>
      <c r="C399" s="20"/>
      <c r="D399" s="20"/>
      <c r="E399" s="20"/>
      <c r="F399" s="20"/>
      <c r="G399" s="20"/>
      <c r="H399" s="20"/>
      <c r="I399" s="20"/>
      <c r="J399" s="30"/>
      <c r="K399" s="20"/>
      <c r="L399" s="20"/>
      <c r="M399" s="20"/>
      <c r="N399" s="20"/>
      <c r="O399" s="20"/>
      <c r="P399" s="20"/>
      <c r="Q399" s="20"/>
      <c r="R399" s="20"/>
      <c r="S399" s="20"/>
      <c r="T399" s="5"/>
      <c r="U399" s="20"/>
      <c r="V399" s="5">
        <f>V398</f>
        <v>0</v>
      </c>
    </row>
    <row r="400" spans="1:22" x14ac:dyDescent="0.35">
      <c r="A400" s="1"/>
      <c r="B400" s="1" t="s">
        <v>369</v>
      </c>
      <c r="C400" s="1"/>
      <c r="D400" s="1"/>
      <c r="E400" s="1"/>
      <c r="F400" s="1"/>
      <c r="G400" s="1"/>
      <c r="H400" s="1"/>
      <c r="I400" s="1"/>
      <c r="J400" s="28"/>
      <c r="K400" s="1"/>
      <c r="L400" s="1"/>
      <c r="M400" s="1"/>
      <c r="N400" s="1"/>
      <c r="O400" s="1"/>
      <c r="P400" s="1"/>
      <c r="Q400" s="1"/>
      <c r="R400" s="1"/>
      <c r="S400" s="1"/>
      <c r="T400" s="29"/>
      <c r="U400" s="1"/>
      <c r="V400" s="29">
        <v>0</v>
      </c>
    </row>
    <row r="401" spans="1:22" x14ac:dyDescent="0.35">
      <c r="A401" s="20"/>
      <c r="B401" s="20" t="s">
        <v>370</v>
      </c>
      <c r="C401" s="20"/>
      <c r="D401" s="20"/>
      <c r="E401" s="20"/>
      <c r="F401" s="20"/>
      <c r="G401" s="20"/>
      <c r="H401" s="20"/>
      <c r="I401" s="20"/>
      <c r="J401" s="30"/>
      <c r="K401" s="20"/>
      <c r="L401" s="20"/>
      <c r="M401" s="20"/>
      <c r="N401" s="20"/>
      <c r="O401" s="20"/>
      <c r="P401" s="20"/>
      <c r="Q401" s="20"/>
      <c r="R401" s="20"/>
      <c r="S401" s="20"/>
      <c r="T401" s="5"/>
      <c r="U401" s="20"/>
      <c r="V401" s="5">
        <f>V400</f>
        <v>0</v>
      </c>
    </row>
    <row r="402" spans="1:22" x14ac:dyDescent="0.35">
      <c r="A402" s="1"/>
      <c r="B402" s="1" t="s">
        <v>371</v>
      </c>
      <c r="C402" s="1"/>
      <c r="D402" s="1"/>
      <c r="E402" s="1"/>
      <c r="F402" s="1"/>
      <c r="G402" s="1"/>
      <c r="H402" s="1"/>
      <c r="I402" s="1"/>
      <c r="J402" s="28"/>
      <c r="K402" s="1"/>
      <c r="L402" s="1"/>
      <c r="M402" s="1"/>
      <c r="N402" s="1"/>
      <c r="O402" s="1"/>
      <c r="P402" s="1"/>
      <c r="Q402" s="1"/>
      <c r="R402" s="1"/>
      <c r="S402" s="1"/>
      <c r="T402" s="29"/>
      <c r="U402" s="1"/>
      <c r="V402" s="29">
        <v>0</v>
      </c>
    </row>
    <row r="403" spans="1:22" x14ac:dyDescent="0.35">
      <c r="A403" s="20"/>
      <c r="B403" s="20" t="s">
        <v>372</v>
      </c>
      <c r="C403" s="20"/>
      <c r="D403" s="20"/>
      <c r="E403" s="20"/>
      <c r="F403" s="20"/>
      <c r="G403" s="20"/>
      <c r="H403" s="20"/>
      <c r="I403" s="20"/>
      <c r="J403" s="30"/>
      <c r="K403" s="20"/>
      <c r="L403" s="20"/>
      <c r="M403" s="20"/>
      <c r="N403" s="20"/>
      <c r="O403" s="20"/>
      <c r="P403" s="20"/>
      <c r="Q403" s="20"/>
      <c r="R403" s="20"/>
      <c r="S403" s="20"/>
      <c r="T403" s="5"/>
      <c r="U403" s="20"/>
      <c r="V403" s="5">
        <f>V402</f>
        <v>0</v>
      </c>
    </row>
    <row r="404" spans="1:22" x14ac:dyDescent="0.35">
      <c r="A404" s="1"/>
      <c r="B404" s="1" t="s">
        <v>373</v>
      </c>
      <c r="C404" s="1"/>
      <c r="D404" s="1"/>
      <c r="E404" s="1"/>
      <c r="F404" s="1"/>
      <c r="G404" s="1"/>
      <c r="H404" s="1"/>
      <c r="I404" s="1"/>
      <c r="J404" s="28"/>
      <c r="K404" s="1"/>
      <c r="L404" s="1"/>
      <c r="M404" s="1"/>
      <c r="N404" s="1"/>
      <c r="O404" s="1"/>
      <c r="P404" s="1"/>
      <c r="Q404" s="1"/>
      <c r="R404" s="1"/>
      <c r="S404" s="1"/>
      <c r="T404" s="29"/>
      <c r="U404" s="1"/>
      <c r="V404" s="29">
        <v>0</v>
      </c>
    </row>
    <row r="405" spans="1:22" x14ac:dyDescent="0.35">
      <c r="A405" s="20"/>
      <c r="B405" s="20" t="s">
        <v>374</v>
      </c>
      <c r="C405" s="20"/>
      <c r="D405" s="20"/>
      <c r="E405" s="20"/>
      <c r="F405" s="20"/>
      <c r="G405" s="20"/>
      <c r="H405" s="20"/>
      <c r="I405" s="20"/>
      <c r="J405" s="30"/>
      <c r="K405" s="20"/>
      <c r="L405" s="20"/>
      <c r="M405" s="20"/>
      <c r="N405" s="20"/>
      <c r="O405" s="20"/>
      <c r="P405" s="20"/>
      <c r="Q405" s="20"/>
      <c r="R405" s="20"/>
      <c r="S405" s="20"/>
      <c r="T405" s="5"/>
      <c r="U405" s="20"/>
      <c r="V405" s="5">
        <f>V404</f>
        <v>0</v>
      </c>
    </row>
    <row r="406" spans="1:22" x14ac:dyDescent="0.35">
      <c r="A406" s="1"/>
      <c r="B406" s="1" t="s">
        <v>66</v>
      </c>
      <c r="C406" s="1"/>
      <c r="D406" s="1"/>
      <c r="E406" s="1"/>
      <c r="F406" s="1"/>
      <c r="G406" s="1"/>
      <c r="H406" s="1"/>
      <c r="I406" s="1"/>
      <c r="J406" s="28"/>
      <c r="K406" s="1"/>
      <c r="L406" s="1"/>
      <c r="M406" s="1"/>
      <c r="N406" s="1"/>
      <c r="O406" s="1"/>
      <c r="P406" s="1"/>
      <c r="Q406" s="1"/>
      <c r="R406" s="1"/>
      <c r="S406" s="1"/>
      <c r="T406" s="29"/>
      <c r="U406" s="1"/>
      <c r="V406" s="29">
        <v>-965583.89</v>
      </c>
    </row>
    <row r="407" spans="1:22" x14ac:dyDescent="0.35">
      <c r="A407" s="20"/>
      <c r="B407" s="20" t="s">
        <v>375</v>
      </c>
      <c r="C407" s="20"/>
      <c r="D407" s="20"/>
      <c r="E407" s="20"/>
      <c r="F407" s="20"/>
      <c r="G407" s="20"/>
      <c r="H407" s="20"/>
      <c r="I407" s="20"/>
      <c r="J407" s="30"/>
      <c r="K407" s="20"/>
      <c r="L407" s="20"/>
      <c r="M407" s="20"/>
      <c r="N407" s="20"/>
      <c r="O407" s="20"/>
      <c r="P407" s="20"/>
      <c r="Q407" s="20"/>
      <c r="R407" s="20"/>
      <c r="S407" s="20"/>
      <c r="T407" s="5"/>
      <c r="U407" s="20"/>
      <c r="V407" s="5">
        <v>-965583.89</v>
      </c>
    </row>
    <row r="408" spans="1:22" x14ac:dyDescent="0.35">
      <c r="A408" s="1"/>
      <c r="B408" s="1" t="s">
        <v>81</v>
      </c>
      <c r="C408" s="1"/>
      <c r="D408" s="1"/>
      <c r="E408" s="1"/>
      <c r="F408" s="1"/>
      <c r="G408" s="1"/>
      <c r="H408" s="1"/>
      <c r="I408" s="1"/>
      <c r="J408" s="28"/>
      <c r="K408" s="1"/>
      <c r="L408" s="1"/>
      <c r="M408" s="1"/>
      <c r="N408" s="1"/>
      <c r="O408" s="1"/>
      <c r="P408" s="1"/>
      <c r="Q408" s="1"/>
      <c r="R408" s="1"/>
      <c r="S408" s="1"/>
      <c r="T408" s="29"/>
      <c r="U408" s="1"/>
      <c r="V408" s="29">
        <v>-725992.58</v>
      </c>
    </row>
    <row r="409" spans="1:22" x14ac:dyDescent="0.35">
      <c r="A409" s="1"/>
      <c r="B409" s="1"/>
      <c r="C409" s="1" t="s">
        <v>82</v>
      </c>
      <c r="D409" s="1"/>
      <c r="E409" s="1"/>
      <c r="F409" s="1"/>
      <c r="G409" s="1"/>
      <c r="H409" s="1"/>
      <c r="I409" s="1"/>
      <c r="J409" s="28"/>
      <c r="K409" s="1"/>
      <c r="L409" s="1"/>
      <c r="M409" s="1"/>
      <c r="N409" s="1"/>
      <c r="O409" s="1"/>
      <c r="P409" s="1"/>
      <c r="Q409" s="1"/>
      <c r="R409" s="1"/>
      <c r="S409" s="1"/>
      <c r="T409" s="29"/>
      <c r="U409" s="1"/>
      <c r="V409" s="29">
        <v>0</v>
      </c>
    </row>
    <row r="410" spans="1:22" x14ac:dyDescent="0.35">
      <c r="A410" s="1"/>
      <c r="B410" s="1"/>
      <c r="C410" s="1"/>
      <c r="D410" s="1" t="s">
        <v>83</v>
      </c>
      <c r="E410" s="1"/>
      <c r="F410" s="1"/>
      <c r="G410" s="1"/>
      <c r="H410" s="1"/>
      <c r="I410" s="1"/>
      <c r="J410" s="28"/>
      <c r="K410" s="1"/>
      <c r="L410" s="1"/>
      <c r="M410" s="1"/>
      <c r="N410" s="1"/>
      <c r="O410" s="1"/>
      <c r="P410" s="1"/>
      <c r="Q410" s="1"/>
      <c r="R410" s="1"/>
      <c r="S410" s="1"/>
      <c r="T410" s="29"/>
      <c r="U410" s="1"/>
      <c r="V410" s="29">
        <v>0</v>
      </c>
    </row>
    <row r="411" spans="1:22" x14ac:dyDescent="0.35">
      <c r="A411" s="20"/>
      <c r="B411" s="20"/>
      <c r="C411" s="20"/>
      <c r="D411" s="20" t="s">
        <v>376</v>
      </c>
      <c r="E411" s="20"/>
      <c r="F411" s="20"/>
      <c r="G411" s="20"/>
      <c r="H411" s="20"/>
      <c r="I411" s="20"/>
      <c r="J411" s="30"/>
      <c r="K411" s="20"/>
      <c r="L411" s="20"/>
      <c r="M411" s="20"/>
      <c r="N411" s="20"/>
      <c r="O411" s="20"/>
      <c r="P411" s="20"/>
      <c r="Q411" s="20"/>
      <c r="R411" s="20"/>
      <c r="S411" s="20"/>
      <c r="T411" s="5"/>
      <c r="U411" s="20"/>
      <c r="V411" s="5">
        <f>V410</f>
        <v>0</v>
      </c>
    </row>
    <row r="412" spans="1:22" x14ac:dyDescent="0.35">
      <c r="A412" s="1"/>
      <c r="B412" s="1"/>
      <c r="C412" s="1"/>
      <c r="D412" s="1" t="s">
        <v>84</v>
      </c>
      <c r="E412" s="1"/>
      <c r="F412" s="1"/>
      <c r="G412" s="1"/>
      <c r="H412" s="1"/>
      <c r="I412" s="1"/>
      <c r="J412" s="28"/>
      <c r="K412" s="1"/>
      <c r="L412" s="1"/>
      <c r="M412" s="1"/>
      <c r="N412" s="1"/>
      <c r="O412" s="1"/>
      <c r="P412" s="1"/>
      <c r="Q412" s="1"/>
      <c r="R412" s="1"/>
      <c r="S412" s="1"/>
      <c r="T412" s="29"/>
      <c r="U412" s="1"/>
      <c r="V412" s="29">
        <v>0</v>
      </c>
    </row>
    <row r="413" spans="1:22" x14ac:dyDescent="0.35">
      <c r="A413" s="20"/>
      <c r="B413" s="20"/>
      <c r="C413" s="20"/>
      <c r="D413" s="20" t="s">
        <v>377</v>
      </c>
      <c r="E413" s="20"/>
      <c r="F413" s="20"/>
      <c r="G413" s="20"/>
      <c r="H413" s="20"/>
      <c r="I413" s="20"/>
      <c r="J413" s="30"/>
      <c r="K413" s="20"/>
      <c r="L413" s="20"/>
      <c r="M413" s="20"/>
      <c r="N413" s="20"/>
      <c r="O413" s="20"/>
      <c r="P413" s="20"/>
      <c r="Q413" s="20"/>
      <c r="R413" s="20"/>
      <c r="S413" s="20"/>
      <c r="T413" s="5"/>
      <c r="U413" s="20"/>
      <c r="V413" s="5">
        <f>V412</f>
        <v>0</v>
      </c>
    </row>
    <row r="414" spans="1:22" x14ac:dyDescent="0.35">
      <c r="A414" s="1"/>
      <c r="B414" s="1"/>
      <c r="C414" s="1"/>
      <c r="D414" s="1" t="s">
        <v>85</v>
      </c>
      <c r="E414" s="1"/>
      <c r="F414" s="1"/>
      <c r="G414" s="1"/>
      <c r="H414" s="1"/>
      <c r="I414" s="1"/>
      <c r="J414" s="28"/>
      <c r="K414" s="1"/>
      <c r="L414" s="1"/>
      <c r="M414" s="1"/>
      <c r="N414" s="1"/>
      <c r="O414" s="1"/>
      <c r="P414" s="1"/>
      <c r="Q414" s="1"/>
      <c r="R414" s="1"/>
      <c r="S414" s="1"/>
      <c r="T414" s="29"/>
      <c r="U414" s="1"/>
      <c r="V414" s="29">
        <v>0</v>
      </c>
    </row>
    <row r="415" spans="1:22" ht="15" thickBot="1" x14ac:dyDescent="0.4">
      <c r="A415" s="16"/>
      <c r="B415" s="16"/>
      <c r="C415" s="16"/>
      <c r="D415" s="16"/>
      <c r="E415" s="16"/>
      <c r="F415" s="20"/>
      <c r="G415" s="20"/>
      <c r="H415" s="20" t="s">
        <v>418</v>
      </c>
      <c r="I415" s="20"/>
      <c r="J415" s="30">
        <v>45554</v>
      </c>
      <c r="K415" s="20"/>
      <c r="L415" s="20" t="s">
        <v>454</v>
      </c>
      <c r="M415" s="20"/>
      <c r="N415" s="20" t="s">
        <v>513</v>
      </c>
      <c r="O415" s="20"/>
      <c r="P415" s="20" t="s">
        <v>536</v>
      </c>
      <c r="Q415" s="20"/>
      <c r="R415" s="20" t="s">
        <v>22</v>
      </c>
      <c r="S415" s="20"/>
      <c r="T415" s="6">
        <v>-1000000</v>
      </c>
      <c r="U415" s="20"/>
      <c r="V415" s="6">
        <f>ROUND(V414+T415,5)</f>
        <v>-1000000</v>
      </c>
    </row>
    <row r="416" spans="1:22" x14ac:dyDescent="0.35">
      <c r="A416" s="20"/>
      <c r="B416" s="20"/>
      <c r="C416" s="20"/>
      <c r="D416" s="20" t="s">
        <v>378</v>
      </c>
      <c r="E416" s="20"/>
      <c r="F416" s="20"/>
      <c r="G416" s="20"/>
      <c r="H416" s="20"/>
      <c r="I416" s="20"/>
      <c r="J416" s="30"/>
      <c r="K416" s="20"/>
      <c r="L416" s="20"/>
      <c r="M416" s="20"/>
      <c r="N416" s="20"/>
      <c r="O416" s="20"/>
      <c r="P416" s="20"/>
      <c r="Q416" s="20"/>
      <c r="R416" s="20"/>
      <c r="S416" s="20"/>
      <c r="T416" s="5">
        <f>ROUND(SUM(T414:T415),5)</f>
        <v>-1000000</v>
      </c>
      <c r="U416" s="20"/>
      <c r="V416" s="5">
        <f>V415</f>
        <v>-1000000</v>
      </c>
    </row>
    <row r="417" spans="1:22" x14ac:dyDescent="0.35">
      <c r="A417" s="1"/>
      <c r="B417" s="1"/>
      <c r="C417" s="1"/>
      <c r="D417" s="1" t="s">
        <v>170</v>
      </c>
      <c r="E417" s="1"/>
      <c r="F417" s="1"/>
      <c r="G417" s="1"/>
      <c r="H417" s="1"/>
      <c r="I417" s="1"/>
      <c r="J417" s="28"/>
      <c r="K417" s="1"/>
      <c r="L417" s="1"/>
      <c r="M417" s="1"/>
      <c r="N417" s="1"/>
      <c r="O417" s="1"/>
      <c r="P417" s="1"/>
      <c r="Q417" s="1"/>
      <c r="R417" s="1"/>
      <c r="S417" s="1"/>
      <c r="T417" s="29"/>
      <c r="U417" s="1"/>
      <c r="V417" s="29">
        <v>0</v>
      </c>
    </row>
    <row r="418" spans="1:22" ht="15" thickBot="1" x14ac:dyDescent="0.4">
      <c r="A418" s="20"/>
      <c r="B418" s="20"/>
      <c r="C418" s="20"/>
      <c r="D418" s="20" t="s">
        <v>379</v>
      </c>
      <c r="E418" s="20"/>
      <c r="F418" s="20"/>
      <c r="G418" s="20"/>
      <c r="H418" s="20"/>
      <c r="I418" s="20"/>
      <c r="J418" s="30"/>
      <c r="K418" s="20"/>
      <c r="L418" s="20"/>
      <c r="M418" s="20"/>
      <c r="N418" s="20"/>
      <c r="O418" s="20"/>
      <c r="P418" s="20"/>
      <c r="Q418" s="20"/>
      <c r="R418" s="20"/>
      <c r="S418" s="20"/>
      <c r="T418" s="6"/>
      <c r="U418" s="20"/>
      <c r="V418" s="6">
        <f>V417</f>
        <v>0</v>
      </c>
    </row>
    <row r="419" spans="1:22" x14ac:dyDescent="0.35">
      <c r="A419" s="20"/>
      <c r="B419" s="20"/>
      <c r="C419" s="20" t="s">
        <v>86</v>
      </c>
      <c r="D419" s="20"/>
      <c r="E419" s="20"/>
      <c r="F419" s="20"/>
      <c r="G419" s="20"/>
      <c r="H419" s="20"/>
      <c r="I419" s="20"/>
      <c r="J419" s="30"/>
      <c r="K419" s="20"/>
      <c r="L419" s="20"/>
      <c r="M419" s="20"/>
      <c r="N419" s="20"/>
      <c r="O419" s="20"/>
      <c r="P419" s="20"/>
      <c r="Q419" s="20"/>
      <c r="R419" s="20"/>
      <c r="S419" s="20"/>
      <c r="T419" s="5">
        <f>ROUND(T411+T413+T416+T418,5)</f>
        <v>-1000000</v>
      </c>
      <c r="U419" s="20"/>
      <c r="V419" s="5">
        <f>ROUND(V411+V413+V416+V418,5)</f>
        <v>-1000000</v>
      </c>
    </row>
    <row r="420" spans="1:22" x14ac:dyDescent="0.35">
      <c r="A420" s="1"/>
      <c r="B420" s="1"/>
      <c r="C420" s="1" t="s">
        <v>87</v>
      </c>
      <c r="D420" s="1"/>
      <c r="E420" s="1"/>
      <c r="F420" s="1"/>
      <c r="G420" s="1"/>
      <c r="H420" s="1"/>
      <c r="I420" s="1"/>
      <c r="J420" s="28"/>
      <c r="K420" s="1"/>
      <c r="L420" s="1"/>
      <c r="M420" s="1"/>
      <c r="N420" s="1"/>
      <c r="O420" s="1"/>
      <c r="P420" s="1"/>
      <c r="Q420" s="1"/>
      <c r="R420" s="1"/>
      <c r="S420" s="1"/>
      <c r="T420" s="29"/>
      <c r="U420" s="1"/>
      <c r="V420" s="29">
        <v>-704305</v>
      </c>
    </row>
    <row r="421" spans="1:22" x14ac:dyDescent="0.35">
      <c r="A421" s="1"/>
      <c r="B421" s="1"/>
      <c r="C421" s="1"/>
      <c r="D421" s="1" t="s">
        <v>88</v>
      </c>
      <c r="E421" s="1"/>
      <c r="F421" s="1"/>
      <c r="G421" s="1"/>
      <c r="H421" s="1"/>
      <c r="I421" s="1"/>
      <c r="J421" s="28"/>
      <c r="K421" s="1"/>
      <c r="L421" s="1"/>
      <c r="M421" s="1"/>
      <c r="N421" s="1"/>
      <c r="O421" s="1"/>
      <c r="P421" s="1"/>
      <c r="Q421" s="1"/>
      <c r="R421" s="1"/>
      <c r="S421" s="1"/>
      <c r="T421" s="29"/>
      <c r="U421" s="1"/>
      <c r="V421" s="29">
        <v>0</v>
      </c>
    </row>
    <row r="422" spans="1:22" x14ac:dyDescent="0.35">
      <c r="A422" s="20"/>
      <c r="B422" s="20"/>
      <c r="C422" s="20"/>
      <c r="D422" s="20" t="s">
        <v>380</v>
      </c>
      <c r="E422" s="20"/>
      <c r="F422" s="20"/>
      <c r="G422" s="20"/>
      <c r="H422" s="20"/>
      <c r="I422" s="20"/>
      <c r="J422" s="30"/>
      <c r="K422" s="20"/>
      <c r="L422" s="20"/>
      <c r="M422" s="20"/>
      <c r="N422" s="20"/>
      <c r="O422" s="20"/>
      <c r="P422" s="20"/>
      <c r="Q422" s="20"/>
      <c r="R422" s="20"/>
      <c r="S422" s="20"/>
      <c r="T422" s="5"/>
      <c r="U422" s="20"/>
      <c r="V422" s="5">
        <f>V421</f>
        <v>0</v>
      </c>
    </row>
    <row r="423" spans="1:22" x14ac:dyDescent="0.35">
      <c r="A423" s="1"/>
      <c r="B423" s="1"/>
      <c r="C423" s="1"/>
      <c r="D423" s="1" t="s">
        <v>89</v>
      </c>
      <c r="E423" s="1"/>
      <c r="F423" s="1"/>
      <c r="G423" s="1"/>
      <c r="H423" s="1"/>
      <c r="I423" s="1"/>
      <c r="J423" s="28"/>
      <c r="K423" s="1"/>
      <c r="L423" s="1"/>
      <c r="M423" s="1"/>
      <c r="N423" s="1"/>
      <c r="O423" s="1"/>
      <c r="P423" s="1"/>
      <c r="Q423" s="1"/>
      <c r="R423" s="1"/>
      <c r="S423" s="1"/>
      <c r="T423" s="29"/>
      <c r="U423" s="1"/>
      <c r="V423" s="29">
        <v>-700000</v>
      </c>
    </row>
    <row r="424" spans="1:22" ht="15" thickBot="1" x14ac:dyDescent="0.4">
      <c r="A424" s="16"/>
      <c r="B424" s="16"/>
      <c r="C424" s="16"/>
      <c r="D424" s="16"/>
      <c r="E424" s="16"/>
      <c r="F424" s="20"/>
      <c r="G424" s="20"/>
      <c r="H424" s="20" t="s">
        <v>418</v>
      </c>
      <c r="I424" s="20"/>
      <c r="J424" s="30">
        <v>45554</v>
      </c>
      <c r="K424" s="20"/>
      <c r="L424" s="20" t="s">
        <v>453</v>
      </c>
      <c r="M424" s="20"/>
      <c r="N424" s="20" t="s">
        <v>512</v>
      </c>
      <c r="O424" s="20"/>
      <c r="P424" s="20" t="s">
        <v>537</v>
      </c>
      <c r="Q424" s="20"/>
      <c r="R424" s="20" t="s">
        <v>22</v>
      </c>
      <c r="S424" s="20"/>
      <c r="T424" s="6">
        <v>-20000</v>
      </c>
      <c r="U424" s="20"/>
      <c r="V424" s="6">
        <f>ROUND(V423+T424,5)</f>
        <v>-720000</v>
      </c>
    </row>
    <row r="425" spans="1:22" x14ac:dyDescent="0.35">
      <c r="A425" s="20"/>
      <c r="B425" s="20"/>
      <c r="C425" s="20"/>
      <c r="D425" s="20" t="s">
        <v>381</v>
      </c>
      <c r="E425" s="20"/>
      <c r="F425" s="20"/>
      <c r="G425" s="20"/>
      <c r="H425" s="20"/>
      <c r="I425" s="20"/>
      <c r="J425" s="30"/>
      <c r="K425" s="20"/>
      <c r="L425" s="20"/>
      <c r="M425" s="20"/>
      <c r="N425" s="20"/>
      <c r="O425" s="20"/>
      <c r="P425" s="20"/>
      <c r="Q425" s="20"/>
      <c r="R425" s="20"/>
      <c r="S425" s="20"/>
      <c r="T425" s="5">
        <f>ROUND(SUM(T423:T424),5)</f>
        <v>-20000</v>
      </c>
      <c r="U425" s="20"/>
      <c r="V425" s="5">
        <f>V424</f>
        <v>-720000</v>
      </c>
    </row>
    <row r="426" spans="1:22" x14ac:dyDescent="0.35">
      <c r="A426" s="1"/>
      <c r="B426" s="1"/>
      <c r="C426" s="1"/>
      <c r="D426" s="1" t="s">
        <v>90</v>
      </c>
      <c r="E426" s="1"/>
      <c r="F426" s="1"/>
      <c r="G426" s="1"/>
      <c r="H426" s="1"/>
      <c r="I426" s="1"/>
      <c r="J426" s="28"/>
      <c r="K426" s="1"/>
      <c r="L426" s="1"/>
      <c r="M426" s="1"/>
      <c r="N426" s="1"/>
      <c r="O426" s="1"/>
      <c r="P426" s="1"/>
      <c r="Q426" s="1"/>
      <c r="R426" s="1"/>
      <c r="S426" s="1"/>
      <c r="T426" s="29"/>
      <c r="U426" s="1"/>
      <c r="V426" s="29">
        <v>0</v>
      </c>
    </row>
    <row r="427" spans="1:22" x14ac:dyDescent="0.35">
      <c r="A427" s="20"/>
      <c r="B427" s="20"/>
      <c r="C427" s="20"/>
      <c r="D427" s="20" t="s">
        <v>382</v>
      </c>
      <c r="E427" s="20"/>
      <c r="F427" s="20"/>
      <c r="G427" s="20"/>
      <c r="H427" s="20"/>
      <c r="I427" s="20"/>
      <c r="J427" s="30"/>
      <c r="K427" s="20"/>
      <c r="L427" s="20"/>
      <c r="M427" s="20"/>
      <c r="N427" s="20"/>
      <c r="O427" s="20"/>
      <c r="P427" s="20"/>
      <c r="Q427" s="20"/>
      <c r="R427" s="20"/>
      <c r="S427" s="20"/>
      <c r="T427" s="5"/>
      <c r="U427" s="20"/>
      <c r="V427" s="5">
        <f>V426</f>
        <v>0</v>
      </c>
    </row>
    <row r="428" spans="1:22" x14ac:dyDescent="0.35">
      <c r="A428" s="1"/>
      <c r="B428" s="1"/>
      <c r="C428" s="1"/>
      <c r="D428" s="1" t="s">
        <v>91</v>
      </c>
      <c r="E428" s="1"/>
      <c r="F428" s="1"/>
      <c r="G428" s="1"/>
      <c r="H428" s="1"/>
      <c r="I428" s="1"/>
      <c r="J428" s="28"/>
      <c r="K428" s="1"/>
      <c r="L428" s="1"/>
      <c r="M428" s="1"/>
      <c r="N428" s="1"/>
      <c r="O428" s="1"/>
      <c r="P428" s="1"/>
      <c r="Q428" s="1"/>
      <c r="R428" s="1"/>
      <c r="S428" s="1"/>
      <c r="T428" s="29"/>
      <c r="U428" s="1"/>
      <c r="V428" s="29">
        <v>-4305</v>
      </c>
    </row>
    <row r="429" spans="1:22" x14ac:dyDescent="0.35">
      <c r="A429" s="20"/>
      <c r="B429" s="20"/>
      <c r="C429" s="20"/>
      <c r="D429" s="20" t="s">
        <v>383</v>
      </c>
      <c r="E429" s="20"/>
      <c r="F429" s="20"/>
      <c r="G429" s="20"/>
      <c r="H429" s="20"/>
      <c r="I429" s="20"/>
      <c r="J429" s="30"/>
      <c r="K429" s="20"/>
      <c r="L429" s="20"/>
      <c r="M429" s="20"/>
      <c r="N429" s="20"/>
      <c r="O429" s="20"/>
      <c r="P429" s="20"/>
      <c r="Q429" s="20"/>
      <c r="R429" s="20"/>
      <c r="S429" s="20"/>
      <c r="T429" s="5"/>
      <c r="U429" s="20"/>
      <c r="V429" s="5">
        <f>V428</f>
        <v>-4305</v>
      </c>
    </row>
    <row r="430" spans="1:22" x14ac:dyDescent="0.35">
      <c r="A430" s="1"/>
      <c r="B430" s="1"/>
      <c r="C430" s="1"/>
      <c r="D430" s="1" t="s">
        <v>171</v>
      </c>
      <c r="E430" s="1"/>
      <c r="F430" s="1"/>
      <c r="G430" s="1"/>
      <c r="H430" s="1"/>
      <c r="I430" s="1"/>
      <c r="J430" s="28"/>
      <c r="K430" s="1"/>
      <c r="L430" s="1"/>
      <c r="M430" s="1"/>
      <c r="N430" s="1"/>
      <c r="O430" s="1"/>
      <c r="P430" s="1"/>
      <c r="Q430" s="1"/>
      <c r="R430" s="1"/>
      <c r="S430" s="1"/>
      <c r="T430" s="29"/>
      <c r="U430" s="1"/>
      <c r="V430" s="29">
        <v>0</v>
      </c>
    </row>
    <row r="431" spans="1:22" ht="15" thickBot="1" x14ac:dyDescent="0.4">
      <c r="A431" s="20"/>
      <c r="B431" s="20"/>
      <c r="C431" s="20"/>
      <c r="D431" s="20" t="s">
        <v>384</v>
      </c>
      <c r="E431" s="20"/>
      <c r="F431" s="20"/>
      <c r="G431" s="20"/>
      <c r="H431" s="20"/>
      <c r="I431" s="20"/>
      <c r="J431" s="30"/>
      <c r="K431" s="20"/>
      <c r="L431" s="20"/>
      <c r="M431" s="20"/>
      <c r="N431" s="20"/>
      <c r="O431" s="20"/>
      <c r="P431" s="20"/>
      <c r="Q431" s="20"/>
      <c r="R431" s="20"/>
      <c r="S431" s="20"/>
      <c r="T431" s="6"/>
      <c r="U431" s="20"/>
      <c r="V431" s="6">
        <f>V430</f>
        <v>0</v>
      </c>
    </row>
    <row r="432" spans="1:22" x14ac:dyDescent="0.35">
      <c r="A432" s="20"/>
      <c r="B432" s="20"/>
      <c r="C432" s="20" t="s">
        <v>92</v>
      </c>
      <c r="D432" s="20"/>
      <c r="E432" s="20"/>
      <c r="F432" s="20"/>
      <c r="G432" s="20"/>
      <c r="H432" s="20"/>
      <c r="I432" s="20"/>
      <c r="J432" s="30"/>
      <c r="K432" s="20"/>
      <c r="L432" s="20"/>
      <c r="M432" s="20"/>
      <c r="N432" s="20"/>
      <c r="O432" s="20"/>
      <c r="P432" s="20"/>
      <c r="Q432" s="20"/>
      <c r="R432" s="20"/>
      <c r="S432" s="20"/>
      <c r="T432" s="5">
        <f>ROUND(T422+T425+T427+T429+T431,5)</f>
        <v>-20000</v>
      </c>
      <c r="U432" s="20"/>
      <c r="V432" s="5">
        <f>ROUND(V422+V425+V427+V429+V431,5)</f>
        <v>-724305</v>
      </c>
    </row>
    <row r="433" spans="1:22" x14ac:dyDescent="0.35">
      <c r="A433" s="1"/>
      <c r="B433" s="1"/>
      <c r="C433" s="1" t="s">
        <v>93</v>
      </c>
      <c r="D433" s="1"/>
      <c r="E433" s="1"/>
      <c r="F433" s="1"/>
      <c r="G433" s="1"/>
      <c r="H433" s="1"/>
      <c r="I433" s="1"/>
      <c r="J433" s="28"/>
      <c r="K433" s="1"/>
      <c r="L433" s="1"/>
      <c r="M433" s="1"/>
      <c r="N433" s="1"/>
      <c r="O433" s="1"/>
      <c r="P433" s="1"/>
      <c r="Q433" s="1"/>
      <c r="R433" s="1"/>
      <c r="S433" s="1"/>
      <c r="T433" s="29"/>
      <c r="U433" s="1"/>
      <c r="V433" s="29">
        <v>-1850</v>
      </c>
    </row>
    <row r="434" spans="1:22" x14ac:dyDescent="0.35">
      <c r="A434" s="1"/>
      <c r="B434" s="1"/>
      <c r="C434" s="1"/>
      <c r="D434" s="1" t="s">
        <v>94</v>
      </c>
      <c r="E434" s="1"/>
      <c r="F434" s="1"/>
      <c r="G434" s="1"/>
      <c r="H434" s="1"/>
      <c r="I434" s="1"/>
      <c r="J434" s="28"/>
      <c r="K434" s="1"/>
      <c r="L434" s="1"/>
      <c r="M434" s="1"/>
      <c r="N434" s="1"/>
      <c r="O434" s="1"/>
      <c r="P434" s="1"/>
      <c r="Q434" s="1"/>
      <c r="R434" s="1"/>
      <c r="S434" s="1"/>
      <c r="T434" s="29"/>
      <c r="U434" s="1"/>
      <c r="V434" s="29">
        <v>0</v>
      </c>
    </row>
    <row r="435" spans="1:22" x14ac:dyDescent="0.35">
      <c r="A435" s="1"/>
      <c r="B435" s="1"/>
      <c r="C435" s="1"/>
      <c r="D435" s="1"/>
      <c r="E435" s="1" t="s">
        <v>95</v>
      </c>
      <c r="F435" s="1"/>
      <c r="G435" s="1"/>
      <c r="H435" s="1"/>
      <c r="I435" s="1"/>
      <c r="J435" s="28"/>
      <c r="K435" s="1"/>
      <c r="L435" s="1"/>
      <c r="M435" s="1"/>
      <c r="N435" s="1"/>
      <c r="O435" s="1"/>
      <c r="P435" s="1"/>
      <c r="Q435" s="1"/>
      <c r="R435" s="1"/>
      <c r="S435" s="1"/>
      <c r="T435" s="29"/>
      <c r="U435" s="1"/>
      <c r="V435" s="29">
        <v>0</v>
      </c>
    </row>
    <row r="436" spans="1:22" x14ac:dyDescent="0.35">
      <c r="A436" s="20"/>
      <c r="B436" s="20"/>
      <c r="C436" s="20"/>
      <c r="D436" s="20"/>
      <c r="E436" s="20" t="s">
        <v>385</v>
      </c>
      <c r="F436" s="20"/>
      <c r="G436" s="20"/>
      <c r="H436" s="20"/>
      <c r="I436" s="20"/>
      <c r="J436" s="30"/>
      <c r="K436" s="20"/>
      <c r="L436" s="20"/>
      <c r="M436" s="20"/>
      <c r="N436" s="20"/>
      <c r="O436" s="20"/>
      <c r="P436" s="20"/>
      <c r="Q436" s="20"/>
      <c r="R436" s="20"/>
      <c r="S436" s="20"/>
      <c r="T436" s="5"/>
      <c r="U436" s="20"/>
      <c r="V436" s="5">
        <f>V435</f>
        <v>0</v>
      </c>
    </row>
    <row r="437" spans="1:22" x14ac:dyDescent="0.35">
      <c r="A437" s="1"/>
      <c r="B437" s="1"/>
      <c r="C437" s="1"/>
      <c r="D437" s="1"/>
      <c r="E437" s="1" t="s">
        <v>134</v>
      </c>
      <c r="F437" s="1"/>
      <c r="G437" s="1"/>
      <c r="H437" s="1"/>
      <c r="I437" s="1"/>
      <c r="J437" s="28"/>
      <c r="K437" s="1"/>
      <c r="L437" s="1"/>
      <c r="M437" s="1"/>
      <c r="N437" s="1"/>
      <c r="O437" s="1"/>
      <c r="P437" s="1"/>
      <c r="Q437" s="1"/>
      <c r="R437" s="1"/>
      <c r="S437" s="1"/>
      <c r="T437" s="29"/>
      <c r="U437" s="1"/>
      <c r="V437" s="29">
        <v>0</v>
      </c>
    </row>
    <row r="438" spans="1:22" x14ac:dyDescent="0.35">
      <c r="A438" s="20"/>
      <c r="B438" s="20"/>
      <c r="C438" s="20"/>
      <c r="D438" s="20"/>
      <c r="E438" s="20" t="s">
        <v>386</v>
      </c>
      <c r="F438" s="20"/>
      <c r="G438" s="20"/>
      <c r="H438" s="20"/>
      <c r="I438" s="20"/>
      <c r="J438" s="30"/>
      <c r="K438" s="20"/>
      <c r="L438" s="20"/>
      <c r="M438" s="20"/>
      <c r="N438" s="20"/>
      <c r="O438" s="20"/>
      <c r="P438" s="20"/>
      <c r="Q438" s="20"/>
      <c r="R438" s="20"/>
      <c r="S438" s="20"/>
      <c r="T438" s="5"/>
      <c r="U438" s="20"/>
      <c r="V438" s="5">
        <f>V437</f>
        <v>0</v>
      </c>
    </row>
    <row r="439" spans="1:22" x14ac:dyDescent="0.35">
      <c r="A439" s="1"/>
      <c r="B439" s="1"/>
      <c r="C439" s="1"/>
      <c r="D439" s="1"/>
      <c r="E439" s="1" t="s">
        <v>172</v>
      </c>
      <c r="F439" s="1"/>
      <c r="G439" s="1"/>
      <c r="H439" s="1"/>
      <c r="I439" s="1"/>
      <c r="J439" s="28"/>
      <c r="K439" s="1"/>
      <c r="L439" s="1"/>
      <c r="M439" s="1"/>
      <c r="N439" s="1"/>
      <c r="O439" s="1"/>
      <c r="P439" s="1"/>
      <c r="Q439" s="1"/>
      <c r="R439" s="1"/>
      <c r="S439" s="1"/>
      <c r="T439" s="29"/>
      <c r="U439" s="1"/>
      <c r="V439" s="29">
        <v>0</v>
      </c>
    </row>
    <row r="440" spans="1:22" ht="15" thickBot="1" x14ac:dyDescent="0.4">
      <c r="A440" s="20"/>
      <c r="B440" s="20"/>
      <c r="C440" s="20"/>
      <c r="D440" s="20"/>
      <c r="E440" s="20" t="s">
        <v>387</v>
      </c>
      <c r="F440" s="20"/>
      <c r="G440" s="20"/>
      <c r="H440" s="20"/>
      <c r="I440" s="20"/>
      <c r="J440" s="30"/>
      <c r="K440" s="20"/>
      <c r="L440" s="20"/>
      <c r="M440" s="20"/>
      <c r="N440" s="20"/>
      <c r="O440" s="20"/>
      <c r="P440" s="20"/>
      <c r="Q440" s="20"/>
      <c r="R440" s="20"/>
      <c r="S440" s="20"/>
      <c r="T440" s="6"/>
      <c r="U440" s="20"/>
      <c r="V440" s="6">
        <f>V439</f>
        <v>0</v>
      </c>
    </row>
    <row r="441" spans="1:22" x14ac:dyDescent="0.35">
      <c r="A441" s="20"/>
      <c r="B441" s="20"/>
      <c r="C441" s="20"/>
      <c r="D441" s="20" t="s">
        <v>96</v>
      </c>
      <c r="E441" s="20"/>
      <c r="F441" s="20"/>
      <c r="G441" s="20"/>
      <c r="H441" s="20"/>
      <c r="I441" s="20"/>
      <c r="J441" s="30"/>
      <c r="K441" s="20"/>
      <c r="L441" s="20"/>
      <c r="M441" s="20"/>
      <c r="N441" s="20"/>
      <c r="O441" s="20"/>
      <c r="P441" s="20"/>
      <c r="Q441" s="20"/>
      <c r="R441" s="20"/>
      <c r="S441" s="20"/>
      <c r="T441" s="5"/>
      <c r="U441" s="20"/>
      <c r="V441" s="5">
        <f>ROUND(V436+V438+V440,5)</f>
        <v>0</v>
      </c>
    </row>
    <row r="442" spans="1:22" x14ac:dyDescent="0.35">
      <c r="A442" s="1"/>
      <c r="B442" s="1"/>
      <c r="C442" s="1"/>
      <c r="D442" s="1" t="s">
        <v>97</v>
      </c>
      <c r="E442" s="1"/>
      <c r="F442" s="1"/>
      <c r="G442" s="1"/>
      <c r="H442" s="1"/>
      <c r="I442" s="1"/>
      <c r="J442" s="28"/>
      <c r="K442" s="1"/>
      <c r="L442" s="1"/>
      <c r="M442" s="1"/>
      <c r="N442" s="1"/>
      <c r="O442" s="1"/>
      <c r="P442" s="1"/>
      <c r="Q442" s="1"/>
      <c r="R442" s="1"/>
      <c r="S442" s="1"/>
      <c r="T442" s="29"/>
      <c r="U442" s="1"/>
      <c r="V442" s="29">
        <v>-1200</v>
      </c>
    </row>
    <row r="443" spans="1:22" ht="15" thickBot="1" x14ac:dyDescent="0.4">
      <c r="A443" s="16"/>
      <c r="B443" s="16"/>
      <c r="C443" s="16"/>
      <c r="D443" s="16"/>
      <c r="E443" s="16"/>
      <c r="F443" s="20"/>
      <c r="G443" s="20"/>
      <c r="H443" s="20" t="s">
        <v>412</v>
      </c>
      <c r="I443" s="20"/>
      <c r="J443" s="30">
        <v>45555</v>
      </c>
      <c r="K443" s="20"/>
      <c r="L443" s="20" t="s">
        <v>448</v>
      </c>
      <c r="M443" s="20"/>
      <c r="N443" s="20"/>
      <c r="O443" s="20"/>
      <c r="P443" s="20" t="s">
        <v>534</v>
      </c>
      <c r="Q443" s="20"/>
      <c r="R443" s="20" t="s">
        <v>10</v>
      </c>
      <c r="S443" s="20"/>
      <c r="T443" s="6">
        <v>-300</v>
      </c>
      <c r="U443" s="20"/>
      <c r="V443" s="6">
        <f>ROUND(V442+T443,5)</f>
        <v>-1500</v>
      </c>
    </row>
    <row r="444" spans="1:22" x14ac:dyDescent="0.35">
      <c r="A444" s="20"/>
      <c r="B444" s="20"/>
      <c r="C444" s="20"/>
      <c r="D444" s="20" t="s">
        <v>388</v>
      </c>
      <c r="E444" s="20"/>
      <c r="F444" s="20"/>
      <c r="G444" s="20"/>
      <c r="H444" s="20"/>
      <c r="I444" s="20"/>
      <c r="J444" s="30"/>
      <c r="K444" s="20"/>
      <c r="L444" s="20"/>
      <c r="M444" s="20"/>
      <c r="N444" s="20"/>
      <c r="O444" s="20"/>
      <c r="P444" s="20"/>
      <c r="Q444" s="20"/>
      <c r="R444" s="20"/>
      <c r="S444" s="20"/>
      <c r="T444" s="5">
        <f>ROUND(SUM(T442:T443),5)</f>
        <v>-300</v>
      </c>
      <c r="U444" s="20"/>
      <c r="V444" s="5">
        <f>V443</f>
        <v>-1500</v>
      </c>
    </row>
    <row r="445" spans="1:22" x14ac:dyDescent="0.35">
      <c r="A445" s="1"/>
      <c r="B445" s="1"/>
      <c r="C445" s="1"/>
      <c r="D445" s="1" t="s">
        <v>173</v>
      </c>
      <c r="E445" s="1"/>
      <c r="F445" s="1"/>
      <c r="G445" s="1"/>
      <c r="H445" s="1"/>
      <c r="I445" s="1"/>
      <c r="J445" s="28"/>
      <c r="K445" s="1"/>
      <c r="L445" s="1"/>
      <c r="M445" s="1"/>
      <c r="N445" s="1"/>
      <c r="O445" s="1"/>
      <c r="P445" s="1"/>
      <c r="Q445" s="1"/>
      <c r="R445" s="1"/>
      <c r="S445" s="1"/>
      <c r="T445" s="29"/>
      <c r="U445" s="1"/>
      <c r="V445" s="29">
        <v>0</v>
      </c>
    </row>
    <row r="446" spans="1:22" x14ac:dyDescent="0.35">
      <c r="A446" s="20"/>
      <c r="B446" s="20"/>
      <c r="C446" s="20"/>
      <c r="D446" s="20" t="s">
        <v>389</v>
      </c>
      <c r="E446" s="20"/>
      <c r="F446" s="20"/>
      <c r="G446" s="20"/>
      <c r="H446" s="20"/>
      <c r="I446" s="20"/>
      <c r="J446" s="30"/>
      <c r="K446" s="20"/>
      <c r="L446" s="20"/>
      <c r="M446" s="20"/>
      <c r="N446" s="20"/>
      <c r="O446" s="20"/>
      <c r="P446" s="20"/>
      <c r="Q446" s="20"/>
      <c r="R446" s="20"/>
      <c r="S446" s="20"/>
      <c r="T446" s="5"/>
      <c r="U446" s="20"/>
      <c r="V446" s="5">
        <f>V445</f>
        <v>0</v>
      </c>
    </row>
    <row r="447" spans="1:22" x14ac:dyDescent="0.35">
      <c r="A447" s="1"/>
      <c r="B447" s="1"/>
      <c r="C447" s="1"/>
      <c r="D447" s="1" t="s">
        <v>98</v>
      </c>
      <c r="E447" s="1"/>
      <c r="F447" s="1"/>
      <c r="G447" s="1"/>
      <c r="H447" s="1"/>
      <c r="I447" s="1"/>
      <c r="J447" s="28"/>
      <c r="K447" s="1"/>
      <c r="L447" s="1"/>
      <c r="M447" s="1"/>
      <c r="N447" s="1"/>
      <c r="O447" s="1"/>
      <c r="P447" s="1"/>
      <c r="Q447" s="1"/>
      <c r="R447" s="1"/>
      <c r="S447" s="1"/>
      <c r="T447" s="29"/>
      <c r="U447" s="1"/>
      <c r="V447" s="29">
        <v>0</v>
      </c>
    </row>
    <row r="448" spans="1:22" x14ac:dyDescent="0.35">
      <c r="A448" s="20"/>
      <c r="B448" s="20"/>
      <c r="C448" s="20"/>
      <c r="D448" s="20" t="s">
        <v>390</v>
      </c>
      <c r="E448" s="20"/>
      <c r="F448" s="20"/>
      <c r="G448" s="20"/>
      <c r="H448" s="20"/>
      <c r="I448" s="20"/>
      <c r="J448" s="30"/>
      <c r="K448" s="20"/>
      <c r="L448" s="20"/>
      <c r="M448" s="20"/>
      <c r="N448" s="20"/>
      <c r="O448" s="20"/>
      <c r="P448" s="20"/>
      <c r="Q448" s="20"/>
      <c r="R448" s="20"/>
      <c r="S448" s="20"/>
      <c r="T448" s="5"/>
      <c r="U448" s="20"/>
      <c r="V448" s="5">
        <f>V447</f>
        <v>0</v>
      </c>
    </row>
    <row r="449" spans="1:22" x14ac:dyDescent="0.35">
      <c r="A449" s="1"/>
      <c r="B449" s="1"/>
      <c r="C449" s="1"/>
      <c r="D449" s="1" t="s">
        <v>99</v>
      </c>
      <c r="E449" s="1"/>
      <c r="F449" s="1"/>
      <c r="G449" s="1"/>
      <c r="H449" s="1"/>
      <c r="I449" s="1"/>
      <c r="J449" s="28"/>
      <c r="K449" s="1"/>
      <c r="L449" s="1"/>
      <c r="M449" s="1"/>
      <c r="N449" s="1"/>
      <c r="O449" s="1"/>
      <c r="P449" s="1"/>
      <c r="Q449" s="1"/>
      <c r="R449" s="1"/>
      <c r="S449" s="1"/>
      <c r="T449" s="29"/>
      <c r="U449" s="1"/>
      <c r="V449" s="29">
        <v>-650</v>
      </c>
    </row>
    <row r="450" spans="1:22" x14ac:dyDescent="0.35">
      <c r="A450" s="20"/>
      <c r="B450" s="20"/>
      <c r="C450" s="20"/>
      <c r="D450" s="20"/>
      <c r="E450" s="20"/>
      <c r="F450" s="20"/>
      <c r="G450" s="20"/>
      <c r="H450" s="20" t="s">
        <v>418</v>
      </c>
      <c r="I450" s="20"/>
      <c r="J450" s="30">
        <v>45538</v>
      </c>
      <c r="K450" s="20"/>
      <c r="L450" s="20" t="s">
        <v>450</v>
      </c>
      <c r="M450" s="20"/>
      <c r="N450" s="20" t="s">
        <v>508</v>
      </c>
      <c r="O450" s="20"/>
      <c r="P450" s="20" t="s">
        <v>538</v>
      </c>
      <c r="Q450" s="20"/>
      <c r="R450" s="20" t="s">
        <v>22</v>
      </c>
      <c r="S450" s="20"/>
      <c r="T450" s="5">
        <v>-150</v>
      </c>
      <c r="U450" s="20"/>
      <c r="V450" s="5">
        <f>ROUND(V449+T450,5)</f>
        <v>-800</v>
      </c>
    </row>
    <row r="451" spans="1:22" x14ac:dyDescent="0.35">
      <c r="A451" s="20"/>
      <c r="B451" s="20"/>
      <c r="C451" s="20"/>
      <c r="D451" s="20"/>
      <c r="E451" s="20"/>
      <c r="F451" s="20"/>
      <c r="G451" s="20"/>
      <c r="H451" s="20" t="s">
        <v>418</v>
      </c>
      <c r="I451" s="20"/>
      <c r="J451" s="30">
        <v>45538</v>
      </c>
      <c r="K451" s="20"/>
      <c r="L451" s="20" t="s">
        <v>450</v>
      </c>
      <c r="M451" s="20"/>
      <c r="N451" s="20" t="s">
        <v>508</v>
      </c>
      <c r="O451" s="20"/>
      <c r="P451" s="20" t="s">
        <v>539</v>
      </c>
      <c r="Q451" s="20"/>
      <c r="R451" s="20" t="s">
        <v>22</v>
      </c>
      <c r="S451" s="20"/>
      <c r="T451" s="5">
        <v>-60</v>
      </c>
      <c r="U451" s="20"/>
      <c r="V451" s="5">
        <f>ROUND(V450+T451,5)</f>
        <v>-860</v>
      </c>
    </row>
    <row r="452" spans="1:22" ht="15" thickBot="1" x14ac:dyDescent="0.4">
      <c r="A452" s="20"/>
      <c r="B452" s="20"/>
      <c r="C452" s="20"/>
      <c r="D452" s="20"/>
      <c r="E452" s="20"/>
      <c r="F452" s="20"/>
      <c r="G452" s="20"/>
      <c r="H452" s="20" t="s">
        <v>412</v>
      </c>
      <c r="I452" s="20"/>
      <c r="J452" s="30">
        <v>45538</v>
      </c>
      <c r="K452" s="20"/>
      <c r="L452" s="20" t="s">
        <v>423</v>
      </c>
      <c r="M452" s="20"/>
      <c r="N452" s="20"/>
      <c r="O452" s="20"/>
      <c r="P452" s="20" t="s">
        <v>525</v>
      </c>
      <c r="Q452" s="20"/>
      <c r="R452" s="20" t="s">
        <v>10</v>
      </c>
      <c r="S452" s="20"/>
      <c r="T452" s="6">
        <v>-210</v>
      </c>
      <c r="U452" s="20"/>
      <c r="V452" s="6">
        <f>ROUND(V451+T452,5)</f>
        <v>-1070</v>
      </c>
    </row>
    <row r="453" spans="1:22" x14ac:dyDescent="0.35">
      <c r="A453" s="20"/>
      <c r="B453" s="20"/>
      <c r="C453" s="20"/>
      <c r="D453" s="20" t="s">
        <v>391</v>
      </c>
      <c r="E453" s="20"/>
      <c r="F453" s="20"/>
      <c r="G453" s="20"/>
      <c r="H453" s="20"/>
      <c r="I453" s="20"/>
      <c r="J453" s="30"/>
      <c r="K453" s="20"/>
      <c r="L453" s="20"/>
      <c r="M453" s="20"/>
      <c r="N453" s="20"/>
      <c r="O453" s="20"/>
      <c r="P453" s="20"/>
      <c r="Q453" s="20"/>
      <c r="R453" s="20"/>
      <c r="S453" s="20"/>
      <c r="T453" s="5">
        <f>ROUND(SUM(T449:T452),5)</f>
        <v>-420</v>
      </c>
      <c r="U453" s="20"/>
      <c r="V453" s="5">
        <f>V452</f>
        <v>-1070</v>
      </c>
    </row>
    <row r="454" spans="1:22" x14ac:dyDescent="0.35">
      <c r="A454" s="1"/>
      <c r="B454" s="1"/>
      <c r="C454" s="1"/>
      <c r="D454" s="1" t="s">
        <v>100</v>
      </c>
      <c r="E454" s="1"/>
      <c r="F454" s="1"/>
      <c r="G454" s="1"/>
      <c r="H454" s="1"/>
      <c r="I454" s="1"/>
      <c r="J454" s="28"/>
      <c r="K454" s="1"/>
      <c r="L454" s="1"/>
      <c r="M454" s="1"/>
      <c r="N454" s="1"/>
      <c r="O454" s="1"/>
      <c r="P454" s="1"/>
      <c r="Q454" s="1"/>
      <c r="R454" s="1"/>
      <c r="S454" s="1"/>
      <c r="T454" s="29"/>
      <c r="U454" s="1"/>
      <c r="V454" s="29">
        <v>0</v>
      </c>
    </row>
    <row r="455" spans="1:22" x14ac:dyDescent="0.35">
      <c r="A455" s="20"/>
      <c r="B455" s="20"/>
      <c r="C455" s="20"/>
      <c r="D455" s="20" t="s">
        <v>392</v>
      </c>
      <c r="E455" s="20"/>
      <c r="F455" s="20"/>
      <c r="G455" s="20"/>
      <c r="H455" s="20"/>
      <c r="I455" s="20"/>
      <c r="J455" s="30"/>
      <c r="K455" s="20"/>
      <c r="L455" s="20"/>
      <c r="M455" s="20"/>
      <c r="N455" s="20"/>
      <c r="O455" s="20"/>
      <c r="P455" s="20"/>
      <c r="Q455" s="20"/>
      <c r="R455" s="20"/>
      <c r="S455" s="20"/>
      <c r="T455" s="5"/>
      <c r="U455" s="20"/>
      <c r="V455" s="5">
        <f>V454</f>
        <v>0</v>
      </c>
    </row>
    <row r="456" spans="1:22" x14ac:dyDescent="0.35">
      <c r="A456" s="1"/>
      <c r="B456" s="1"/>
      <c r="C456" s="1"/>
      <c r="D456" s="1" t="s">
        <v>101</v>
      </c>
      <c r="E456" s="1"/>
      <c r="F456" s="1"/>
      <c r="G456" s="1"/>
      <c r="H456" s="1"/>
      <c r="I456" s="1"/>
      <c r="J456" s="28"/>
      <c r="K456" s="1"/>
      <c r="L456" s="1"/>
      <c r="M456" s="1"/>
      <c r="N456" s="1"/>
      <c r="O456" s="1"/>
      <c r="P456" s="1"/>
      <c r="Q456" s="1"/>
      <c r="R456" s="1"/>
      <c r="S456" s="1"/>
      <c r="T456" s="29"/>
      <c r="U456" s="1"/>
      <c r="V456" s="29">
        <v>0</v>
      </c>
    </row>
    <row r="457" spans="1:22" x14ac:dyDescent="0.35">
      <c r="A457" s="20"/>
      <c r="B457" s="20"/>
      <c r="C457" s="20"/>
      <c r="D457" s="20" t="s">
        <v>393</v>
      </c>
      <c r="E457" s="20"/>
      <c r="F457" s="20"/>
      <c r="G457" s="20"/>
      <c r="H457" s="20"/>
      <c r="I457" s="20"/>
      <c r="J457" s="30"/>
      <c r="K457" s="20"/>
      <c r="L457" s="20"/>
      <c r="M457" s="20"/>
      <c r="N457" s="20"/>
      <c r="O457" s="20"/>
      <c r="P457" s="20"/>
      <c r="Q457" s="20"/>
      <c r="R457" s="20"/>
      <c r="S457" s="20"/>
      <c r="T457" s="5"/>
      <c r="U457" s="20"/>
      <c r="V457" s="5">
        <f>V456</f>
        <v>0</v>
      </c>
    </row>
    <row r="458" spans="1:22" x14ac:dyDescent="0.35">
      <c r="A458" s="1"/>
      <c r="B458" s="1"/>
      <c r="C458" s="1"/>
      <c r="D458" s="1" t="s">
        <v>174</v>
      </c>
      <c r="E458" s="1"/>
      <c r="F458" s="1"/>
      <c r="G458" s="1"/>
      <c r="H458" s="1"/>
      <c r="I458" s="1"/>
      <c r="J458" s="28"/>
      <c r="K458" s="1"/>
      <c r="L458" s="1"/>
      <c r="M458" s="1"/>
      <c r="N458" s="1"/>
      <c r="O458" s="1"/>
      <c r="P458" s="1"/>
      <c r="Q458" s="1"/>
      <c r="R458" s="1"/>
      <c r="S458" s="1"/>
      <c r="T458" s="29"/>
      <c r="U458" s="1"/>
      <c r="V458" s="29">
        <v>0</v>
      </c>
    </row>
    <row r="459" spans="1:22" x14ac:dyDescent="0.35">
      <c r="A459" s="20"/>
      <c r="B459" s="20"/>
      <c r="C459" s="20"/>
      <c r="D459" s="20" t="s">
        <v>394</v>
      </c>
      <c r="E459" s="20"/>
      <c r="F459" s="20"/>
      <c r="G459" s="20"/>
      <c r="H459" s="20"/>
      <c r="I459" s="20"/>
      <c r="J459" s="30"/>
      <c r="K459" s="20"/>
      <c r="L459" s="20"/>
      <c r="M459" s="20"/>
      <c r="N459" s="20"/>
      <c r="O459" s="20"/>
      <c r="P459" s="20"/>
      <c r="Q459" s="20"/>
      <c r="R459" s="20"/>
      <c r="S459" s="20"/>
      <c r="T459" s="5"/>
      <c r="U459" s="20"/>
      <c r="V459" s="5">
        <f>V458</f>
        <v>0</v>
      </c>
    </row>
    <row r="460" spans="1:22" x14ac:dyDescent="0.35">
      <c r="A460" s="1"/>
      <c r="B460" s="1"/>
      <c r="C460" s="1"/>
      <c r="D460" s="1" t="s">
        <v>175</v>
      </c>
      <c r="E460" s="1"/>
      <c r="F460" s="1"/>
      <c r="G460" s="1"/>
      <c r="H460" s="1"/>
      <c r="I460" s="1"/>
      <c r="J460" s="28"/>
      <c r="K460" s="1"/>
      <c r="L460" s="1"/>
      <c r="M460" s="1"/>
      <c r="N460" s="1"/>
      <c r="O460" s="1"/>
      <c r="P460" s="1"/>
      <c r="Q460" s="1"/>
      <c r="R460" s="1"/>
      <c r="S460" s="1"/>
      <c r="T460" s="29"/>
      <c r="U460" s="1"/>
      <c r="V460" s="29">
        <v>0</v>
      </c>
    </row>
    <row r="461" spans="1:22" ht="15" thickBot="1" x14ac:dyDescent="0.4">
      <c r="A461" s="20"/>
      <c r="B461" s="20"/>
      <c r="C461" s="20"/>
      <c r="D461" s="20" t="s">
        <v>395</v>
      </c>
      <c r="E461" s="20"/>
      <c r="F461" s="20"/>
      <c r="G461" s="20"/>
      <c r="H461" s="20"/>
      <c r="I461" s="20"/>
      <c r="J461" s="30"/>
      <c r="K461" s="20"/>
      <c r="L461" s="20"/>
      <c r="M461" s="20"/>
      <c r="N461" s="20"/>
      <c r="O461" s="20"/>
      <c r="P461" s="20"/>
      <c r="Q461" s="20"/>
      <c r="R461" s="20"/>
      <c r="S461" s="20"/>
      <c r="T461" s="6"/>
      <c r="U461" s="20"/>
      <c r="V461" s="6">
        <f>V460</f>
        <v>0</v>
      </c>
    </row>
    <row r="462" spans="1:22" x14ac:dyDescent="0.35">
      <c r="A462" s="20"/>
      <c r="B462" s="20"/>
      <c r="C462" s="20" t="s">
        <v>102</v>
      </c>
      <c r="D462" s="20"/>
      <c r="E462" s="20"/>
      <c r="F462" s="20"/>
      <c r="G462" s="20"/>
      <c r="H462" s="20"/>
      <c r="I462" s="20"/>
      <c r="J462" s="30"/>
      <c r="K462" s="20"/>
      <c r="L462" s="20"/>
      <c r="M462" s="20"/>
      <c r="N462" s="20"/>
      <c r="O462" s="20"/>
      <c r="P462" s="20"/>
      <c r="Q462" s="20"/>
      <c r="R462" s="20"/>
      <c r="S462" s="20"/>
      <c r="T462" s="5">
        <f>ROUND(T441+T444+T446+T448+T453+T455+T457+T459+T461,5)</f>
        <v>-720</v>
      </c>
      <c r="U462" s="20"/>
      <c r="V462" s="5">
        <f>ROUND(V441+V444+V446+V448+V453+V455+V457+V459+V461,5)</f>
        <v>-2570</v>
      </c>
    </row>
    <row r="463" spans="1:22" x14ac:dyDescent="0.35">
      <c r="A463" s="1"/>
      <c r="B463" s="1"/>
      <c r="C463" s="1" t="s">
        <v>103</v>
      </c>
      <c r="D463" s="1"/>
      <c r="E463" s="1"/>
      <c r="F463" s="1"/>
      <c r="G463" s="1"/>
      <c r="H463" s="1"/>
      <c r="I463" s="1"/>
      <c r="J463" s="28"/>
      <c r="K463" s="1"/>
      <c r="L463" s="1"/>
      <c r="M463" s="1"/>
      <c r="N463" s="1"/>
      <c r="O463" s="1"/>
      <c r="P463" s="1"/>
      <c r="Q463" s="1"/>
      <c r="R463" s="1"/>
      <c r="S463" s="1"/>
      <c r="T463" s="29"/>
      <c r="U463" s="1"/>
      <c r="V463" s="29">
        <v>-14760</v>
      </c>
    </row>
    <row r="464" spans="1:22" x14ac:dyDescent="0.35">
      <c r="A464" s="1"/>
      <c r="B464" s="1"/>
      <c r="C464" s="1"/>
      <c r="D464" s="1" t="s">
        <v>104</v>
      </c>
      <c r="E464" s="1"/>
      <c r="F464" s="1"/>
      <c r="G464" s="1"/>
      <c r="H464" s="1"/>
      <c r="I464" s="1"/>
      <c r="J464" s="28"/>
      <c r="K464" s="1"/>
      <c r="L464" s="1"/>
      <c r="M464" s="1"/>
      <c r="N464" s="1"/>
      <c r="O464" s="1"/>
      <c r="P464" s="1"/>
      <c r="Q464" s="1"/>
      <c r="R464" s="1"/>
      <c r="S464" s="1"/>
      <c r="T464" s="29"/>
      <c r="U464" s="1"/>
      <c r="V464" s="29">
        <v>-14760</v>
      </c>
    </row>
    <row r="465" spans="1:22" ht="15" thickBot="1" x14ac:dyDescent="0.4">
      <c r="A465" s="16"/>
      <c r="B465" s="16"/>
      <c r="C465" s="16"/>
      <c r="D465" s="16"/>
      <c r="E465" s="16"/>
      <c r="F465" s="20"/>
      <c r="G465" s="20"/>
      <c r="H465" s="20" t="s">
        <v>418</v>
      </c>
      <c r="I465" s="20"/>
      <c r="J465" s="30">
        <v>45547</v>
      </c>
      <c r="K465" s="20"/>
      <c r="L465" s="20" t="s">
        <v>452</v>
      </c>
      <c r="M465" s="20"/>
      <c r="N465" s="20" t="s">
        <v>511</v>
      </c>
      <c r="O465" s="20"/>
      <c r="P465" s="20"/>
      <c r="Q465" s="20"/>
      <c r="R465" s="20" t="s">
        <v>22</v>
      </c>
      <c r="S465" s="20"/>
      <c r="T465" s="6">
        <v>-14760</v>
      </c>
      <c r="U465" s="20"/>
      <c r="V465" s="6">
        <f>ROUND(V464+T465,5)</f>
        <v>-29520</v>
      </c>
    </row>
    <row r="466" spans="1:22" x14ac:dyDescent="0.35">
      <c r="A466" s="20"/>
      <c r="B466" s="20"/>
      <c r="C466" s="20"/>
      <c r="D466" s="20" t="s">
        <v>396</v>
      </c>
      <c r="E466" s="20"/>
      <c r="F466" s="20"/>
      <c r="G466" s="20"/>
      <c r="H466" s="20"/>
      <c r="I466" s="20"/>
      <c r="J466" s="30"/>
      <c r="K466" s="20"/>
      <c r="L466" s="20"/>
      <c r="M466" s="20"/>
      <c r="N466" s="20"/>
      <c r="O466" s="20"/>
      <c r="P466" s="20"/>
      <c r="Q466" s="20"/>
      <c r="R466" s="20"/>
      <c r="S466" s="20"/>
      <c r="T466" s="5">
        <f>ROUND(SUM(T464:T465),5)</f>
        <v>-14760</v>
      </c>
      <c r="U466" s="20"/>
      <c r="V466" s="5">
        <f>V465</f>
        <v>-29520</v>
      </c>
    </row>
    <row r="467" spans="1:22" x14ac:dyDescent="0.35">
      <c r="A467" s="1"/>
      <c r="B467" s="1"/>
      <c r="C467" s="1"/>
      <c r="D467" s="1" t="s">
        <v>105</v>
      </c>
      <c r="E467" s="1"/>
      <c r="F467" s="1"/>
      <c r="G467" s="1"/>
      <c r="H467" s="1"/>
      <c r="I467" s="1"/>
      <c r="J467" s="28"/>
      <c r="K467" s="1"/>
      <c r="L467" s="1"/>
      <c r="M467" s="1"/>
      <c r="N467" s="1"/>
      <c r="O467" s="1"/>
      <c r="P467" s="1"/>
      <c r="Q467" s="1"/>
      <c r="R467" s="1"/>
      <c r="S467" s="1"/>
      <c r="T467" s="29"/>
      <c r="U467" s="1"/>
      <c r="V467" s="29">
        <v>0</v>
      </c>
    </row>
    <row r="468" spans="1:22" x14ac:dyDescent="0.35">
      <c r="A468" s="20"/>
      <c r="B468" s="20"/>
      <c r="C468" s="20"/>
      <c r="D468" s="20" t="s">
        <v>397</v>
      </c>
      <c r="E468" s="20"/>
      <c r="F468" s="20"/>
      <c r="G468" s="20"/>
      <c r="H468" s="20"/>
      <c r="I468" s="20"/>
      <c r="J468" s="30"/>
      <c r="K468" s="20"/>
      <c r="L468" s="20"/>
      <c r="M468" s="20"/>
      <c r="N468" s="20"/>
      <c r="O468" s="20"/>
      <c r="P468" s="20"/>
      <c r="Q468" s="20"/>
      <c r="R468" s="20"/>
      <c r="S468" s="20"/>
      <c r="T468" s="5"/>
      <c r="U468" s="20"/>
      <c r="V468" s="5">
        <f>V467</f>
        <v>0</v>
      </c>
    </row>
    <row r="469" spans="1:22" x14ac:dyDescent="0.35">
      <c r="A469" s="1"/>
      <c r="B469" s="1"/>
      <c r="C469" s="1"/>
      <c r="D469" s="1" t="s">
        <v>106</v>
      </c>
      <c r="E469" s="1"/>
      <c r="F469" s="1"/>
      <c r="G469" s="1"/>
      <c r="H469" s="1"/>
      <c r="I469" s="1"/>
      <c r="J469" s="28"/>
      <c r="K469" s="1"/>
      <c r="L469" s="1"/>
      <c r="M469" s="1"/>
      <c r="N469" s="1"/>
      <c r="O469" s="1"/>
      <c r="P469" s="1"/>
      <c r="Q469" s="1"/>
      <c r="R469" s="1"/>
      <c r="S469" s="1"/>
      <c r="T469" s="29"/>
      <c r="U469" s="1"/>
      <c r="V469" s="29">
        <v>0</v>
      </c>
    </row>
    <row r="470" spans="1:22" x14ac:dyDescent="0.35">
      <c r="A470" s="20"/>
      <c r="B470" s="20"/>
      <c r="C470" s="20"/>
      <c r="D470" s="20" t="s">
        <v>398</v>
      </c>
      <c r="E470" s="20"/>
      <c r="F470" s="20"/>
      <c r="G470" s="20"/>
      <c r="H470" s="20"/>
      <c r="I470" s="20"/>
      <c r="J470" s="30"/>
      <c r="K470" s="20"/>
      <c r="L470" s="20"/>
      <c r="M470" s="20"/>
      <c r="N470" s="20"/>
      <c r="O470" s="20"/>
      <c r="P470" s="20"/>
      <c r="Q470" s="20"/>
      <c r="R470" s="20"/>
      <c r="S470" s="20"/>
      <c r="T470" s="5"/>
      <c r="U470" s="20"/>
      <c r="V470" s="5">
        <f>V469</f>
        <v>0</v>
      </c>
    </row>
    <row r="471" spans="1:22" x14ac:dyDescent="0.35">
      <c r="A471" s="1"/>
      <c r="B471" s="1"/>
      <c r="C471" s="1"/>
      <c r="D471" s="1" t="s">
        <v>176</v>
      </c>
      <c r="E471" s="1"/>
      <c r="F471" s="1"/>
      <c r="G471" s="1"/>
      <c r="H471" s="1"/>
      <c r="I471" s="1"/>
      <c r="J471" s="28"/>
      <c r="K471" s="1"/>
      <c r="L471" s="1"/>
      <c r="M471" s="1"/>
      <c r="N471" s="1"/>
      <c r="O471" s="1"/>
      <c r="P471" s="1"/>
      <c r="Q471" s="1"/>
      <c r="R471" s="1"/>
      <c r="S471" s="1"/>
      <c r="T471" s="29"/>
      <c r="U471" s="1"/>
      <c r="V471" s="29">
        <v>0</v>
      </c>
    </row>
    <row r="472" spans="1:22" ht="15" thickBot="1" x14ac:dyDescent="0.4">
      <c r="A472" s="20"/>
      <c r="B472" s="20"/>
      <c r="C472" s="20"/>
      <c r="D472" s="20" t="s">
        <v>399</v>
      </c>
      <c r="E472" s="20"/>
      <c r="F472" s="20"/>
      <c r="G472" s="20"/>
      <c r="H472" s="20"/>
      <c r="I472" s="20"/>
      <c r="J472" s="30"/>
      <c r="K472" s="20"/>
      <c r="L472" s="20"/>
      <c r="M472" s="20"/>
      <c r="N472" s="20"/>
      <c r="O472" s="20"/>
      <c r="P472" s="20"/>
      <c r="Q472" s="20"/>
      <c r="R472" s="20"/>
      <c r="S472" s="20"/>
      <c r="T472" s="6"/>
      <c r="U472" s="20"/>
      <c r="V472" s="6">
        <f>V471</f>
        <v>0</v>
      </c>
    </row>
    <row r="473" spans="1:22" x14ac:dyDescent="0.35">
      <c r="A473" s="20"/>
      <c r="B473" s="20"/>
      <c r="C473" s="20" t="s">
        <v>107</v>
      </c>
      <c r="D473" s="20"/>
      <c r="E473" s="20"/>
      <c r="F473" s="20"/>
      <c r="G473" s="20"/>
      <c r="H473" s="20"/>
      <c r="I473" s="20"/>
      <c r="J473" s="30"/>
      <c r="K473" s="20"/>
      <c r="L473" s="20"/>
      <c r="M473" s="20"/>
      <c r="N473" s="20"/>
      <c r="O473" s="20"/>
      <c r="P473" s="20"/>
      <c r="Q473" s="20"/>
      <c r="R473" s="20"/>
      <c r="S473" s="20"/>
      <c r="T473" s="5">
        <f>ROUND(T466+T468+T470+T472,5)</f>
        <v>-14760</v>
      </c>
      <c r="U473" s="20"/>
      <c r="V473" s="5">
        <f>ROUND(V466+V468+V470+V472,5)</f>
        <v>-29520</v>
      </c>
    </row>
    <row r="474" spans="1:22" x14ac:dyDescent="0.35">
      <c r="A474" s="1"/>
      <c r="B474" s="1"/>
      <c r="C474" s="1" t="s">
        <v>108</v>
      </c>
      <c r="D474" s="1"/>
      <c r="E474" s="1"/>
      <c r="F474" s="1"/>
      <c r="G474" s="1"/>
      <c r="H474" s="1"/>
      <c r="I474" s="1"/>
      <c r="J474" s="28"/>
      <c r="K474" s="1"/>
      <c r="L474" s="1"/>
      <c r="M474" s="1"/>
      <c r="N474" s="1"/>
      <c r="O474" s="1"/>
      <c r="P474" s="1"/>
      <c r="Q474" s="1"/>
      <c r="R474" s="1"/>
      <c r="S474" s="1"/>
      <c r="T474" s="29"/>
      <c r="U474" s="1"/>
      <c r="V474" s="29">
        <v>-5077.58</v>
      </c>
    </row>
    <row r="475" spans="1:22" x14ac:dyDescent="0.35">
      <c r="A475" s="1"/>
      <c r="B475" s="1"/>
      <c r="C475" s="1"/>
      <c r="D475" s="1" t="s">
        <v>177</v>
      </c>
      <c r="E475" s="1"/>
      <c r="F475" s="1"/>
      <c r="G475" s="1"/>
      <c r="H475" s="1"/>
      <c r="I475" s="1"/>
      <c r="J475" s="28"/>
      <c r="K475" s="1"/>
      <c r="L475" s="1"/>
      <c r="M475" s="1"/>
      <c r="N475" s="1"/>
      <c r="O475" s="1"/>
      <c r="P475" s="1"/>
      <c r="Q475" s="1"/>
      <c r="R475" s="1"/>
      <c r="S475" s="1"/>
      <c r="T475" s="29"/>
      <c r="U475" s="1"/>
      <c r="V475" s="29">
        <v>0</v>
      </c>
    </row>
    <row r="476" spans="1:22" x14ac:dyDescent="0.35">
      <c r="A476" s="20"/>
      <c r="B476" s="20"/>
      <c r="C476" s="20"/>
      <c r="D476" s="20" t="s">
        <v>400</v>
      </c>
      <c r="E476" s="20"/>
      <c r="F476" s="20"/>
      <c r="G476" s="20"/>
      <c r="H476" s="20"/>
      <c r="I476" s="20"/>
      <c r="J476" s="30"/>
      <c r="K476" s="20"/>
      <c r="L476" s="20"/>
      <c r="M476" s="20"/>
      <c r="N476" s="20"/>
      <c r="O476" s="20"/>
      <c r="P476" s="20"/>
      <c r="Q476" s="20"/>
      <c r="R476" s="20"/>
      <c r="S476" s="20"/>
      <c r="T476" s="5"/>
      <c r="U476" s="20"/>
      <c r="V476" s="5">
        <f>V475</f>
        <v>0</v>
      </c>
    </row>
    <row r="477" spans="1:22" x14ac:dyDescent="0.35">
      <c r="A477" s="1"/>
      <c r="B477" s="1"/>
      <c r="C477" s="1"/>
      <c r="D477" s="1" t="s">
        <v>109</v>
      </c>
      <c r="E477" s="1"/>
      <c r="F477" s="1"/>
      <c r="G477" s="1"/>
      <c r="H477" s="1"/>
      <c r="I477" s="1"/>
      <c r="J477" s="28"/>
      <c r="K477" s="1"/>
      <c r="L477" s="1"/>
      <c r="M477" s="1"/>
      <c r="N477" s="1"/>
      <c r="O477" s="1"/>
      <c r="P477" s="1"/>
      <c r="Q477" s="1"/>
      <c r="R477" s="1"/>
      <c r="S477" s="1"/>
      <c r="T477" s="29"/>
      <c r="U477" s="1"/>
      <c r="V477" s="29">
        <v>-5077.58</v>
      </c>
    </row>
    <row r="478" spans="1:22" x14ac:dyDescent="0.35">
      <c r="A478" s="20"/>
      <c r="B478" s="20"/>
      <c r="C478" s="20"/>
      <c r="D478" s="20" t="s">
        <v>401</v>
      </c>
      <c r="E478" s="20"/>
      <c r="F478" s="20"/>
      <c r="G478" s="20"/>
      <c r="H478" s="20"/>
      <c r="I478" s="20"/>
      <c r="J478" s="30"/>
      <c r="K478" s="20"/>
      <c r="L478" s="20"/>
      <c r="M478" s="20"/>
      <c r="N478" s="20"/>
      <c r="O478" s="20"/>
      <c r="P478" s="20"/>
      <c r="Q478" s="20"/>
      <c r="R478" s="20"/>
      <c r="S478" s="20"/>
      <c r="T478" s="5"/>
      <c r="U478" s="20"/>
      <c r="V478" s="5">
        <f>V477</f>
        <v>-5077.58</v>
      </c>
    </row>
    <row r="479" spans="1:22" x14ac:dyDescent="0.35">
      <c r="A479" s="1"/>
      <c r="B479" s="1"/>
      <c r="C479" s="1"/>
      <c r="D479" s="1" t="s">
        <v>178</v>
      </c>
      <c r="E479" s="1"/>
      <c r="F479" s="1"/>
      <c r="G479" s="1"/>
      <c r="H479" s="1"/>
      <c r="I479" s="1"/>
      <c r="J479" s="28"/>
      <c r="K479" s="1"/>
      <c r="L479" s="1"/>
      <c r="M479" s="1"/>
      <c r="N479" s="1"/>
      <c r="O479" s="1"/>
      <c r="P479" s="1"/>
      <c r="Q479" s="1"/>
      <c r="R479" s="1"/>
      <c r="S479" s="1"/>
      <c r="T479" s="29"/>
      <c r="U479" s="1"/>
      <c r="V479" s="29">
        <v>0</v>
      </c>
    </row>
    <row r="480" spans="1:22" x14ac:dyDescent="0.35">
      <c r="A480" s="20"/>
      <c r="B480" s="20"/>
      <c r="C480" s="20"/>
      <c r="D480" s="20" t="s">
        <v>402</v>
      </c>
      <c r="E480" s="20"/>
      <c r="F480" s="20"/>
      <c r="G480" s="20"/>
      <c r="H480" s="20"/>
      <c r="I480" s="20"/>
      <c r="J480" s="30"/>
      <c r="K480" s="20"/>
      <c r="L480" s="20"/>
      <c r="M480" s="20"/>
      <c r="N480" s="20"/>
      <c r="O480" s="20"/>
      <c r="P480" s="20"/>
      <c r="Q480" s="20"/>
      <c r="R480" s="20"/>
      <c r="S480" s="20"/>
      <c r="T480" s="5"/>
      <c r="U480" s="20"/>
      <c r="V480" s="5">
        <f>V479</f>
        <v>0</v>
      </c>
    </row>
    <row r="481" spans="1:22" x14ac:dyDescent="0.35">
      <c r="A481" s="1"/>
      <c r="B481" s="1"/>
      <c r="C481" s="1"/>
      <c r="D481" s="1" t="s">
        <v>179</v>
      </c>
      <c r="E481" s="1"/>
      <c r="F481" s="1"/>
      <c r="G481" s="1"/>
      <c r="H481" s="1"/>
      <c r="I481" s="1"/>
      <c r="J481" s="28"/>
      <c r="K481" s="1"/>
      <c r="L481" s="1"/>
      <c r="M481" s="1"/>
      <c r="N481" s="1"/>
      <c r="O481" s="1"/>
      <c r="P481" s="1"/>
      <c r="Q481" s="1"/>
      <c r="R481" s="1"/>
      <c r="S481" s="1"/>
      <c r="T481" s="29"/>
      <c r="U481" s="1"/>
      <c r="V481" s="29">
        <v>0</v>
      </c>
    </row>
    <row r="482" spans="1:22" x14ac:dyDescent="0.35">
      <c r="A482" s="20"/>
      <c r="B482" s="20"/>
      <c r="C482" s="20"/>
      <c r="D482" s="20" t="s">
        <v>403</v>
      </c>
      <c r="E482" s="20"/>
      <c r="F482" s="20"/>
      <c r="G482" s="20"/>
      <c r="H482" s="20"/>
      <c r="I482" s="20"/>
      <c r="J482" s="30"/>
      <c r="K482" s="20"/>
      <c r="L482" s="20"/>
      <c r="M482" s="20"/>
      <c r="N482" s="20"/>
      <c r="O482" s="20"/>
      <c r="P482" s="20"/>
      <c r="Q482" s="20"/>
      <c r="R482" s="20"/>
      <c r="S482" s="20"/>
      <c r="T482" s="5"/>
      <c r="U482" s="20"/>
      <c r="V482" s="5">
        <f>V481</f>
        <v>0</v>
      </c>
    </row>
    <row r="483" spans="1:22" x14ac:dyDescent="0.35">
      <c r="A483" s="1"/>
      <c r="B483" s="1"/>
      <c r="C483" s="1"/>
      <c r="D483" s="1" t="s">
        <v>180</v>
      </c>
      <c r="E483" s="1"/>
      <c r="F483" s="1"/>
      <c r="G483" s="1"/>
      <c r="H483" s="1"/>
      <c r="I483" s="1"/>
      <c r="J483" s="28"/>
      <c r="K483" s="1"/>
      <c r="L483" s="1"/>
      <c r="M483" s="1"/>
      <c r="N483" s="1"/>
      <c r="O483" s="1"/>
      <c r="P483" s="1"/>
      <c r="Q483" s="1"/>
      <c r="R483" s="1"/>
      <c r="S483" s="1"/>
      <c r="T483" s="29"/>
      <c r="U483" s="1"/>
      <c r="V483" s="29">
        <v>0</v>
      </c>
    </row>
    <row r="484" spans="1:22" ht="15" thickBot="1" x14ac:dyDescent="0.4">
      <c r="A484" s="20"/>
      <c r="B484" s="20"/>
      <c r="C484" s="20"/>
      <c r="D484" s="20" t="s">
        <v>404</v>
      </c>
      <c r="E484" s="20"/>
      <c r="F484" s="20"/>
      <c r="G484" s="20"/>
      <c r="H484" s="20"/>
      <c r="I484" s="20"/>
      <c r="J484" s="30"/>
      <c r="K484" s="20"/>
      <c r="L484" s="20"/>
      <c r="M484" s="20"/>
      <c r="N484" s="20"/>
      <c r="O484" s="20"/>
      <c r="P484" s="20"/>
      <c r="Q484" s="20"/>
      <c r="R484" s="20"/>
      <c r="S484" s="20"/>
      <c r="T484" s="6"/>
      <c r="U484" s="20"/>
      <c r="V484" s="6">
        <f>V483</f>
        <v>0</v>
      </c>
    </row>
    <row r="485" spans="1:22" x14ac:dyDescent="0.35">
      <c r="A485" s="20"/>
      <c r="B485" s="20"/>
      <c r="C485" s="20" t="s">
        <v>110</v>
      </c>
      <c r="D485" s="20"/>
      <c r="E485" s="20"/>
      <c r="F485" s="20"/>
      <c r="G485" s="20"/>
      <c r="H485" s="20"/>
      <c r="I485" s="20"/>
      <c r="J485" s="30"/>
      <c r="K485" s="20"/>
      <c r="L485" s="20"/>
      <c r="M485" s="20"/>
      <c r="N485" s="20"/>
      <c r="O485" s="20"/>
      <c r="P485" s="20"/>
      <c r="Q485" s="20"/>
      <c r="R485" s="20"/>
      <c r="S485" s="20"/>
      <c r="T485" s="5"/>
      <c r="U485" s="20"/>
      <c r="V485" s="5">
        <f>ROUND(V476+V478+V480+V482+V484,5)</f>
        <v>-5077.58</v>
      </c>
    </row>
    <row r="486" spans="1:22" x14ac:dyDescent="0.35">
      <c r="A486" s="1"/>
      <c r="B486" s="1"/>
      <c r="C486" s="1" t="s">
        <v>181</v>
      </c>
      <c r="D486" s="1"/>
      <c r="E486" s="1"/>
      <c r="F486" s="1"/>
      <c r="G486" s="1"/>
      <c r="H486" s="1"/>
      <c r="I486" s="1"/>
      <c r="J486" s="28"/>
      <c r="K486" s="1"/>
      <c r="L486" s="1"/>
      <c r="M486" s="1"/>
      <c r="N486" s="1"/>
      <c r="O486" s="1"/>
      <c r="P486" s="1"/>
      <c r="Q486" s="1"/>
      <c r="R486" s="1"/>
      <c r="S486" s="1"/>
      <c r="T486" s="29"/>
      <c r="U486" s="1"/>
      <c r="V486" s="29">
        <v>0</v>
      </c>
    </row>
    <row r="487" spans="1:22" ht="15" thickBot="1" x14ac:dyDescent="0.4">
      <c r="A487" s="20"/>
      <c r="B487" s="20"/>
      <c r="C487" s="20" t="s">
        <v>405</v>
      </c>
      <c r="D487" s="20"/>
      <c r="E487" s="20"/>
      <c r="F487" s="20"/>
      <c r="G487" s="20"/>
      <c r="H487" s="20"/>
      <c r="I487" s="20"/>
      <c r="J487" s="30"/>
      <c r="K487" s="20"/>
      <c r="L487" s="20"/>
      <c r="M487" s="20"/>
      <c r="N487" s="20"/>
      <c r="O487" s="20"/>
      <c r="P487" s="20"/>
      <c r="Q487" s="20"/>
      <c r="R487" s="20"/>
      <c r="S487" s="20"/>
      <c r="T487" s="6"/>
      <c r="U487" s="20"/>
      <c r="V487" s="6">
        <f>V486</f>
        <v>0</v>
      </c>
    </row>
    <row r="488" spans="1:22" x14ac:dyDescent="0.35">
      <c r="A488" s="20"/>
      <c r="B488" s="20" t="s">
        <v>111</v>
      </c>
      <c r="C488" s="20"/>
      <c r="D488" s="20"/>
      <c r="E488" s="20"/>
      <c r="F488" s="20"/>
      <c r="G488" s="20"/>
      <c r="H488" s="20"/>
      <c r="I488" s="20"/>
      <c r="J488" s="30"/>
      <c r="K488" s="20"/>
      <c r="L488" s="20"/>
      <c r="M488" s="20"/>
      <c r="N488" s="20"/>
      <c r="O488" s="20"/>
      <c r="P488" s="20"/>
      <c r="Q488" s="20"/>
      <c r="R488" s="20"/>
      <c r="S488" s="20"/>
      <c r="T488" s="5">
        <f>ROUND(T419+T432+T462+T473+T485+T487,5)</f>
        <v>-1035480</v>
      </c>
      <c r="U488" s="20"/>
      <c r="V488" s="5">
        <f>ROUND(V419+V432+V462+V473+V485+V487,5)</f>
        <v>-1761472.58</v>
      </c>
    </row>
    <row r="489" spans="1:22" x14ac:dyDescent="0.35">
      <c r="A489" s="1"/>
      <c r="B489" s="1" t="s">
        <v>182</v>
      </c>
      <c r="C489" s="1"/>
      <c r="D489" s="1"/>
      <c r="E489" s="1"/>
      <c r="F489" s="1"/>
      <c r="G489" s="1"/>
      <c r="H489" s="1"/>
      <c r="I489" s="1"/>
      <c r="J489" s="28"/>
      <c r="K489" s="1"/>
      <c r="L489" s="1"/>
      <c r="M489" s="1"/>
      <c r="N489" s="1"/>
      <c r="O489" s="1"/>
      <c r="P489" s="1"/>
      <c r="Q489" s="1"/>
      <c r="R489" s="1"/>
      <c r="S489" s="1"/>
      <c r="T489" s="29"/>
      <c r="U489" s="1"/>
      <c r="V489" s="29">
        <v>0</v>
      </c>
    </row>
    <row r="490" spans="1:22" x14ac:dyDescent="0.35">
      <c r="A490" s="20"/>
      <c r="B490" s="20" t="s">
        <v>406</v>
      </c>
      <c r="C490" s="20"/>
      <c r="D490" s="20"/>
      <c r="E490" s="20"/>
      <c r="F490" s="20"/>
      <c r="G490" s="20"/>
      <c r="H490" s="20"/>
      <c r="I490" s="20"/>
      <c r="J490" s="30"/>
      <c r="K490" s="20"/>
      <c r="L490" s="20"/>
      <c r="M490" s="20"/>
      <c r="N490" s="20"/>
      <c r="O490" s="20"/>
      <c r="P490" s="20"/>
      <c r="Q490" s="20"/>
      <c r="R490" s="20"/>
      <c r="S490" s="20"/>
      <c r="T490" s="5"/>
      <c r="U490" s="20"/>
      <c r="V490" s="5">
        <f>V489</f>
        <v>0</v>
      </c>
    </row>
    <row r="491" spans="1:22" x14ac:dyDescent="0.35">
      <c r="A491" s="1"/>
      <c r="B491" s="1" t="s">
        <v>183</v>
      </c>
      <c r="C491" s="1"/>
      <c r="D491" s="1"/>
      <c r="E491" s="1"/>
      <c r="F491" s="1"/>
      <c r="G491" s="1"/>
      <c r="H491" s="1"/>
      <c r="I491" s="1"/>
      <c r="J491" s="28"/>
      <c r="K491" s="1"/>
      <c r="L491" s="1"/>
      <c r="M491" s="1"/>
      <c r="N491" s="1"/>
      <c r="O491" s="1"/>
      <c r="P491" s="1"/>
      <c r="Q491" s="1"/>
      <c r="R491" s="1"/>
      <c r="S491" s="1"/>
      <c r="T491" s="29"/>
      <c r="U491" s="1"/>
      <c r="V491" s="29">
        <v>0</v>
      </c>
    </row>
    <row r="492" spans="1:22" x14ac:dyDescent="0.35">
      <c r="A492" s="20"/>
      <c r="B492" s="20" t="s">
        <v>407</v>
      </c>
      <c r="C492" s="20"/>
      <c r="D492" s="20"/>
      <c r="E492" s="20"/>
      <c r="F492" s="20"/>
      <c r="G492" s="20"/>
      <c r="H492" s="20"/>
      <c r="I492" s="20"/>
      <c r="J492" s="30"/>
      <c r="K492" s="20"/>
      <c r="L492" s="20"/>
      <c r="M492" s="20"/>
      <c r="N492" s="20"/>
      <c r="O492" s="20"/>
      <c r="P492" s="20"/>
      <c r="Q492" s="20"/>
      <c r="R492" s="20"/>
      <c r="S492" s="20"/>
      <c r="T492" s="5"/>
      <c r="U492" s="20"/>
      <c r="V492" s="5">
        <f>V491</f>
        <v>0</v>
      </c>
    </row>
    <row r="493" spans="1:22" x14ac:dyDescent="0.35">
      <c r="A493" s="1"/>
      <c r="B493" s="1" t="s">
        <v>115</v>
      </c>
      <c r="C493" s="1"/>
      <c r="D493" s="1"/>
      <c r="E493" s="1"/>
      <c r="F493" s="1"/>
      <c r="G493" s="1"/>
      <c r="H493" s="1"/>
      <c r="I493" s="1"/>
      <c r="J493" s="28"/>
      <c r="K493" s="1"/>
      <c r="L493" s="1"/>
      <c r="M493" s="1"/>
      <c r="N493" s="1"/>
      <c r="O493" s="1"/>
      <c r="P493" s="1"/>
      <c r="Q493" s="1"/>
      <c r="R493" s="1"/>
      <c r="S493" s="1"/>
      <c r="T493" s="29"/>
      <c r="U493" s="1"/>
      <c r="V493" s="29">
        <v>98604.38</v>
      </c>
    </row>
    <row r="494" spans="1:22" x14ac:dyDescent="0.35">
      <c r="A494" s="1"/>
      <c r="B494" s="1"/>
      <c r="C494" s="1" t="s">
        <v>116</v>
      </c>
      <c r="D494" s="1"/>
      <c r="E494" s="1"/>
      <c r="F494" s="1"/>
      <c r="G494" s="1"/>
      <c r="H494" s="1"/>
      <c r="I494" s="1"/>
      <c r="J494" s="28"/>
      <c r="K494" s="1"/>
      <c r="L494" s="1"/>
      <c r="M494" s="1"/>
      <c r="N494" s="1"/>
      <c r="O494" s="1"/>
      <c r="P494" s="1"/>
      <c r="Q494" s="1"/>
      <c r="R494" s="1"/>
      <c r="S494" s="1"/>
      <c r="T494" s="29"/>
      <c r="U494" s="1"/>
      <c r="V494" s="29">
        <v>61262.64</v>
      </c>
    </row>
    <row r="495" spans="1:22" x14ac:dyDescent="0.35">
      <c r="A495" s="1"/>
      <c r="B495" s="1"/>
      <c r="C495" s="1"/>
      <c r="D495" s="1" t="s">
        <v>117</v>
      </c>
      <c r="E495" s="1"/>
      <c r="F495" s="1"/>
      <c r="G495" s="1"/>
      <c r="H495" s="1"/>
      <c r="I495" s="1"/>
      <c r="J495" s="28"/>
      <c r="K495" s="1"/>
      <c r="L495" s="1"/>
      <c r="M495" s="1"/>
      <c r="N495" s="1"/>
      <c r="O495" s="1"/>
      <c r="P495" s="1"/>
      <c r="Q495" s="1"/>
      <c r="R495" s="1"/>
      <c r="S495" s="1"/>
      <c r="T495" s="29"/>
      <c r="U495" s="1"/>
      <c r="V495" s="29">
        <v>93.38</v>
      </c>
    </row>
    <row r="496" spans="1:22" x14ac:dyDescent="0.35">
      <c r="A496" s="1"/>
      <c r="B496" s="1"/>
      <c r="C496" s="1"/>
      <c r="D496" s="1"/>
      <c r="E496" s="1" t="s">
        <v>185</v>
      </c>
      <c r="F496" s="1"/>
      <c r="G496" s="1"/>
      <c r="H496" s="1"/>
      <c r="I496" s="1"/>
      <c r="J496" s="28"/>
      <c r="K496" s="1"/>
      <c r="L496" s="1"/>
      <c r="M496" s="1"/>
      <c r="N496" s="1"/>
      <c r="O496" s="1"/>
      <c r="P496" s="1"/>
      <c r="Q496" s="1"/>
      <c r="R496" s="1"/>
      <c r="S496" s="1"/>
      <c r="T496" s="29"/>
      <c r="U496" s="1"/>
      <c r="V496" s="29">
        <v>0</v>
      </c>
    </row>
    <row r="497" spans="1:22" x14ac:dyDescent="0.35">
      <c r="A497" s="20"/>
      <c r="B497" s="20"/>
      <c r="C497" s="20"/>
      <c r="D497" s="20"/>
      <c r="E497" s="20" t="s">
        <v>408</v>
      </c>
      <c r="F497" s="20"/>
      <c r="G497" s="20"/>
      <c r="H497" s="20"/>
      <c r="I497" s="20"/>
      <c r="J497" s="30"/>
      <c r="K497" s="20"/>
      <c r="L497" s="20"/>
      <c r="M497" s="20"/>
      <c r="N497" s="20"/>
      <c r="O497" s="20"/>
      <c r="P497" s="20"/>
      <c r="Q497" s="20"/>
      <c r="R497" s="20"/>
      <c r="S497" s="20"/>
      <c r="T497" s="5"/>
      <c r="U497" s="20"/>
      <c r="V497" s="5">
        <f>V496</f>
        <v>0</v>
      </c>
    </row>
    <row r="498" spans="1:22" x14ac:dyDescent="0.35">
      <c r="A498" s="1"/>
      <c r="B498" s="1"/>
      <c r="C498" s="1"/>
      <c r="D498" s="1"/>
      <c r="E498" s="1" t="s">
        <v>186</v>
      </c>
      <c r="F498" s="1"/>
      <c r="G498" s="1"/>
      <c r="H498" s="1"/>
      <c r="I498" s="1"/>
      <c r="J498" s="28"/>
      <c r="K498" s="1"/>
      <c r="L498" s="1"/>
      <c r="M498" s="1"/>
      <c r="N498" s="1"/>
      <c r="O498" s="1"/>
      <c r="P498" s="1"/>
      <c r="Q498" s="1"/>
      <c r="R498" s="1"/>
      <c r="S498" s="1"/>
      <c r="T498" s="29"/>
      <c r="U498" s="1"/>
      <c r="V498" s="29">
        <v>93.38</v>
      </c>
    </row>
    <row r="499" spans="1:22" ht="15" thickBot="1" x14ac:dyDescent="0.4">
      <c r="A499" s="16"/>
      <c r="B499" s="16"/>
      <c r="C499" s="16"/>
      <c r="D499" s="16"/>
      <c r="E499" s="16"/>
      <c r="F499" s="20"/>
      <c r="G499" s="20"/>
      <c r="H499" s="20" t="s">
        <v>413</v>
      </c>
      <c r="I499" s="20"/>
      <c r="J499" s="30">
        <v>45565</v>
      </c>
      <c r="K499" s="20"/>
      <c r="L499" s="20"/>
      <c r="M499" s="20"/>
      <c r="N499" s="20"/>
      <c r="O499" s="20"/>
      <c r="P499" s="20" t="s">
        <v>535</v>
      </c>
      <c r="Q499" s="20"/>
      <c r="R499" s="20" t="s">
        <v>10</v>
      </c>
      <c r="S499" s="20"/>
      <c r="T499" s="5">
        <v>31.04</v>
      </c>
      <c r="U499" s="20"/>
      <c r="V499" s="5">
        <f>ROUND(V498+T499,5)</f>
        <v>124.42</v>
      </c>
    </row>
    <row r="500" spans="1:22" ht="15" thickBot="1" x14ac:dyDescent="0.4">
      <c r="A500" s="20"/>
      <c r="B500" s="20"/>
      <c r="C500" s="20"/>
      <c r="D500" s="20"/>
      <c r="E500" s="20" t="s">
        <v>409</v>
      </c>
      <c r="F500" s="20"/>
      <c r="G500" s="20"/>
      <c r="H500" s="20"/>
      <c r="I500" s="20"/>
      <c r="J500" s="30"/>
      <c r="K500" s="20"/>
      <c r="L500" s="20"/>
      <c r="M500" s="20"/>
      <c r="N500" s="20"/>
      <c r="O500" s="20"/>
      <c r="P500" s="20"/>
      <c r="Q500" s="20"/>
      <c r="R500" s="20"/>
      <c r="S500" s="20"/>
      <c r="T500" s="7">
        <f>ROUND(SUM(T498:T499),5)</f>
        <v>31.04</v>
      </c>
      <c r="U500" s="20"/>
      <c r="V500" s="7">
        <f>V499</f>
        <v>124.42</v>
      </c>
    </row>
    <row r="501" spans="1:22" x14ac:dyDescent="0.35">
      <c r="A501" s="20"/>
      <c r="B501" s="20"/>
      <c r="C501" s="20"/>
      <c r="D501" s="20" t="s">
        <v>187</v>
      </c>
      <c r="E501" s="20"/>
      <c r="F501" s="20"/>
      <c r="G501" s="20"/>
      <c r="H501" s="20"/>
      <c r="I501" s="20"/>
      <c r="J501" s="30"/>
      <c r="K501" s="20"/>
      <c r="L501" s="20"/>
      <c r="M501" s="20"/>
      <c r="N501" s="20"/>
      <c r="O501" s="20"/>
      <c r="P501" s="20"/>
      <c r="Q501" s="20"/>
      <c r="R501" s="20"/>
      <c r="S501" s="20"/>
      <c r="T501" s="5">
        <f>ROUND(T497+T500,5)</f>
        <v>31.04</v>
      </c>
      <c r="U501" s="20"/>
      <c r="V501" s="5">
        <f>ROUND(V497+V500,5)</f>
        <v>124.42</v>
      </c>
    </row>
    <row r="502" spans="1:22" x14ac:dyDescent="0.35">
      <c r="A502" s="1"/>
      <c r="B502" s="1"/>
      <c r="C502" s="1"/>
      <c r="D502" s="1" t="s">
        <v>118</v>
      </c>
      <c r="E502" s="1"/>
      <c r="F502" s="1"/>
      <c r="G502" s="1"/>
      <c r="H502" s="1"/>
      <c r="I502" s="1"/>
      <c r="J502" s="28"/>
      <c r="K502" s="1"/>
      <c r="L502" s="1"/>
      <c r="M502" s="1"/>
      <c r="N502" s="1"/>
      <c r="O502" s="1"/>
      <c r="P502" s="1"/>
      <c r="Q502" s="1"/>
      <c r="R502" s="1"/>
      <c r="S502" s="1"/>
      <c r="T502" s="29"/>
      <c r="U502" s="1"/>
      <c r="V502" s="29">
        <v>150.5</v>
      </c>
    </row>
    <row r="503" spans="1:22" x14ac:dyDescent="0.35">
      <c r="A503" s="20"/>
      <c r="B503" s="20"/>
      <c r="C503" s="20"/>
      <c r="D503" s="20"/>
      <c r="E503" s="20"/>
      <c r="F503" s="20"/>
      <c r="G503" s="20"/>
      <c r="H503" s="20" t="s">
        <v>415</v>
      </c>
      <c r="I503" s="20"/>
      <c r="J503" s="30">
        <v>45541</v>
      </c>
      <c r="K503" s="20"/>
      <c r="L503" s="20" t="s">
        <v>426</v>
      </c>
      <c r="M503" s="20"/>
      <c r="N503" s="20" t="s">
        <v>475</v>
      </c>
      <c r="O503" s="20"/>
      <c r="P503" s="20" t="s">
        <v>527</v>
      </c>
      <c r="Q503" s="20"/>
      <c r="R503" s="20" t="s">
        <v>10</v>
      </c>
      <c r="S503" s="20"/>
      <c r="T503" s="5">
        <v>21.5</v>
      </c>
      <c r="U503" s="20"/>
      <c r="V503" s="5">
        <f t="shared" ref="V503:V508" si="13">ROUND(V502+T503,5)</f>
        <v>172</v>
      </c>
    </row>
    <row r="504" spans="1:22" x14ac:dyDescent="0.35">
      <c r="A504" s="20"/>
      <c r="B504" s="20"/>
      <c r="C504" s="20"/>
      <c r="D504" s="20"/>
      <c r="E504" s="20"/>
      <c r="F504" s="20"/>
      <c r="G504" s="20"/>
      <c r="H504" s="20" t="s">
        <v>415</v>
      </c>
      <c r="I504" s="20"/>
      <c r="J504" s="30">
        <v>45541</v>
      </c>
      <c r="K504" s="20"/>
      <c r="L504" s="20" t="s">
        <v>427</v>
      </c>
      <c r="M504" s="20"/>
      <c r="N504" s="20" t="s">
        <v>476</v>
      </c>
      <c r="O504" s="20"/>
      <c r="P504" s="20" t="s">
        <v>527</v>
      </c>
      <c r="Q504" s="20"/>
      <c r="R504" s="20" t="s">
        <v>10</v>
      </c>
      <c r="S504" s="20"/>
      <c r="T504" s="5">
        <v>17.739999999999998</v>
      </c>
      <c r="U504" s="20"/>
      <c r="V504" s="5">
        <f t="shared" si="13"/>
        <v>189.74</v>
      </c>
    </row>
    <row r="505" spans="1:22" x14ac:dyDescent="0.35">
      <c r="A505" s="20"/>
      <c r="B505" s="20"/>
      <c r="C505" s="20"/>
      <c r="D505" s="20"/>
      <c r="E505" s="20"/>
      <c r="F505" s="20"/>
      <c r="G505" s="20"/>
      <c r="H505" s="20" t="s">
        <v>415</v>
      </c>
      <c r="I505" s="20"/>
      <c r="J505" s="30">
        <v>45541</v>
      </c>
      <c r="K505" s="20"/>
      <c r="L505" s="20" t="s">
        <v>427</v>
      </c>
      <c r="M505" s="20"/>
      <c r="N505" s="20" t="s">
        <v>476</v>
      </c>
      <c r="O505" s="20"/>
      <c r="P505" s="20" t="s">
        <v>527</v>
      </c>
      <c r="Q505" s="20"/>
      <c r="R505" s="20" t="s">
        <v>10</v>
      </c>
      <c r="S505" s="20"/>
      <c r="T505" s="5">
        <v>3.76</v>
      </c>
      <c r="U505" s="20"/>
      <c r="V505" s="5">
        <f t="shared" si="13"/>
        <v>193.5</v>
      </c>
    </row>
    <row r="506" spans="1:22" x14ac:dyDescent="0.35">
      <c r="A506" s="20"/>
      <c r="B506" s="20"/>
      <c r="C506" s="20"/>
      <c r="D506" s="20"/>
      <c r="E506" s="20"/>
      <c r="F506" s="20"/>
      <c r="G506" s="20"/>
      <c r="H506" s="20" t="s">
        <v>415</v>
      </c>
      <c r="I506" s="20"/>
      <c r="J506" s="30">
        <v>45555</v>
      </c>
      <c r="K506" s="20"/>
      <c r="L506" s="20" t="s">
        <v>446</v>
      </c>
      <c r="M506" s="20"/>
      <c r="N506" s="20" t="s">
        <v>475</v>
      </c>
      <c r="O506" s="20"/>
      <c r="P506" s="20" t="s">
        <v>527</v>
      </c>
      <c r="Q506" s="20"/>
      <c r="R506" s="20" t="s">
        <v>10</v>
      </c>
      <c r="S506" s="20"/>
      <c r="T506" s="5">
        <v>21.5</v>
      </c>
      <c r="U506" s="20"/>
      <c r="V506" s="5">
        <f t="shared" si="13"/>
        <v>215</v>
      </c>
    </row>
    <row r="507" spans="1:22" x14ac:dyDescent="0.35">
      <c r="A507" s="20"/>
      <c r="B507" s="20"/>
      <c r="C507" s="20"/>
      <c r="D507" s="20"/>
      <c r="E507" s="20"/>
      <c r="F507" s="20"/>
      <c r="G507" s="20"/>
      <c r="H507" s="20" t="s">
        <v>415</v>
      </c>
      <c r="I507" s="20"/>
      <c r="J507" s="30">
        <v>45555</v>
      </c>
      <c r="K507" s="20"/>
      <c r="L507" s="20" t="s">
        <v>447</v>
      </c>
      <c r="M507" s="20"/>
      <c r="N507" s="20" t="s">
        <v>476</v>
      </c>
      <c r="O507" s="20"/>
      <c r="P507" s="20" t="s">
        <v>527</v>
      </c>
      <c r="Q507" s="20"/>
      <c r="R507" s="20" t="s">
        <v>10</v>
      </c>
      <c r="S507" s="20"/>
      <c r="T507" s="5">
        <v>17.68</v>
      </c>
      <c r="U507" s="20"/>
      <c r="V507" s="5">
        <f t="shared" si="13"/>
        <v>232.68</v>
      </c>
    </row>
    <row r="508" spans="1:22" ht="15" thickBot="1" x14ac:dyDescent="0.4">
      <c r="A508" s="20"/>
      <c r="B508" s="20"/>
      <c r="C508" s="20"/>
      <c r="D508" s="20"/>
      <c r="E508" s="20"/>
      <c r="F508" s="20"/>
      <c r="G508" s="20"/>
      <c r="H508" s="20" t="s">
        <v>415</v>
      </c>
      <c r="I508" s="20"/>
      <c r="J508" s="30">
        <v>45555</v>
      </c>
      <c r="K508" s="20"/>
      <c r="L508" s="20" t="s">
        <v>447</v>
      </c>
      <c r="M508" s="20"/>
      <c r="N508" s="20" t="s">
        <v>476</v>
      </c>
      <c r="O508" s="20"/>
      <c r="P508" s="20" t="s">
        <v>527</v>
      </c>
      <c r="Q508" s="20"/>
      <c r="R508" s="20" t="s">
        <v>10</v>
      </c>
      <c r="S508" s="20"/>
      <c r="T508" s="6">
        <v>3.82</v>
      </c>
      <c r="U508" s="20"/>
      <c r="V508" s="6">
        <f t="shared" si="13"/>
        <v>236.5</v>
      </c>
    </row>
    <row r="509" spans="1:22" x14ac:dyDescent="0.35">
      <c r="A509" s="20"/>
      <c r="B509" s="20"/>
      <c r="C509" s="20"/>
      <c r="D509" s="20" t="s">
        <v>410</v>
      </c>
      <c r="E509" s="20"/>
      <c r="F509" s="20"/>
      <c r="G509" s="20"/>
      <c r="H509" s="20"/>
      <c r="I509" s="20"/>
      <c r="J509" s="30"/>
      <c r="K509" s="20"/>
      <c r="L509" s="20"/>
      <c r="M509" s="20"/>
      <c r="N509" s="20"/>
      <c r="O509" s="20"/>
      <c r="P509" s="20"/>
      <c r="Q509" s="20"/>
      <c r="R509" s="20"/>
      <c r="S509" s="20"/>
      <c r="T509" s="5">
        <f>ROUND(SUM(T502:T508),5)</f>
        <v>86</v>
      </c>
      <c r="U509" s="20"/>
      <c r="V509" s="5">
        <f>V508</f>
        <v>236.5</v>
      </c>
    </row>
    <row r="510" spans="1:22" x14ac:dyDescent="0.35">
      <c r="A510" s="1"/>
      <c r="B510" s="1"/>
      <c r="C510" s="1"/>
      <c r="D510" s="1" t="s">
        <v>188</v>
      </c>
      <c r="E510" s="1"/>
      <c r="F510" s="1"/>
      <c r="G510" s="1"/>
      <c r="H510" s="1"/>
      <c r="I510" s="1"/>
      <c r="J510" s="28"/>
      <c r="K510" s="1"/>
      <c r="L510" s="1"/>
      <c r="M510" s="1"/>
      <c r="N510" s="1"/>
      <c r="O510" s="1"/>
      <c r="P510" s="1"/>
      <c r="Q510" s="1"/>
      <c r="R510" s="1"/>
      <c r="S510" s="1"/>
      <c r="T510" s="29"/>
      <c r="U510" s="1"/>
      <c r="V510" s="29">
        <v>0</v>
      </c>
    </row>
    <row r="511" spans="1:22" x14ac:dyDescent="0.35">
      <c r="A511" s="20"/>
      <c r="B511" s="20"/>
      <c r="C511" s="20"/>
      <c r="D511" s="20" t="s">
        <v>411</v>
      </c>
      <c r="E511" s="20"/>
      <c r="F511" s="20"/>
      <c r="G511" s="20"/>
      <c r="H511" s="20"/>
      <c r="I511" s="20"/>
      <c r="J511" s="30"/>
      <c r="K511" s="20"/>
      <c r="L511" s="20"/>
      <c r="M511" s="20"/>
      <c r="N511" s="20"/>
      <c r="O511" s="20"/>
      <c r="P511" s="20"/>
      <c r="Q511" s="20"/>
      <c r="R511" s="20"/>
      <c r="S511" s="20"/>
      <c r="T511" s="5"/>
      <c r="U511" s="20"/>
      <c r="V511" s="5">
        <f>V510</f>
        <v>0</v>
      </c>
    </row>
    <row r="512" spans="1:22" x14ac:dyDescent="0.35">
      <c r="A512" s="1"/>
      <c r="B512" s="1"/>
      <c r="C512" s="1"/>
      <c r="D512" s="1" t="s">
        <v>119</v>
      </c>
      <c r="E512" s="1"/>
      <c r="F512" s="1"/>
      <c r="G512" s="1"/>
      <c r="H512" s="1"/>
      <c r="I512" s="1"/>
      <c r="J512" s="28"/>
      <c r="K512" s="1"/>
      <c r="L512" s="1"/>
      <c r="M512" s="1"/>
      <c r="N512" s="1"/>
      <c r="O512" s="1"/>
      <c r="P512" s="1"/>
      <c r="Q512" s="1"/>
      <c r="R512" s="1"/>
      <c r="S512" s="1"/>
      <c r="T512" s="29"/>
      <c r="U512" s="1"/>
      <c r="V512" s="29">
        <v>0</v>
      </c>
    </row>
    <row r="513" spans="1:22" ht="15" thickBot="1" x14ac:dyDescent="0.4">
      <c r="A513" s="16"/>
      <c r="B513" s="16"/>
      <c r="C513" s="16"/>
      <c r="D513" s="16"/>
      <c r="E513" s="16"/>
      <c r="F513" s="20"/>
      <c r="G513" s="20"/>
      <c r="H513" s="20" t="s">
        <v>413</v>
      </c>
      <c r="I513" s="20"/>
      <c r="J513" s="30">
        <v>45539</v>
      </c>
      <c r="K513" s="20"/>
      <c r="L513" s="20" t="s">
        <v>424</v>
      </c>
      <c r="M513" s="20"/>
      <c r="N513" s="20" t="s">
        <v>471</v>
      </c>
      <c r="O513" s="20"/>
      <c r="P513" s="20" t="s">
        <v>588</v>
      </c>
      <c r="Q513" s="20"/>
      <c r="R513" s="20" t="s">
        <v>10</v>
      </c>
      <c r="S513" s="20"/>
      <c r="T513" s="6">
        <v>160</v>
      </c>
      <c r="U513" s="20"/>
      <c r="V513" s="6">
        <f>ROUND(V512+T513,5)</f>
        <v>160</v>
      </c>
    </row>
    <row r="514" spans="1:22" x14ac:dyDescent="0.35">
      <c r="A514" s="20"/>
      <c r="B514" s="20"/>
      <c r="C514" s="20"/>
      <c r="D514" s="20" t="s">
        <v>541</v>
      </c>
      <c r="E514" s="20"/>
      <c r="F514" s="20"/>
      <c r="G514" s="20"/>
      <c r="H514" s="20"/>
      <c r="I514" s="20"/>
      <c r="J514" s="30"/>
      <c r="K514" s="20"/>
      <c r="L514" s="20"/>
      <c r="M514" s="20"/>
      <c r="N514" s="20"/>
      <c r="O514" s="20"/>
      <c r="P514" s="20"/>
      <c r="Q514" s="20"/>
      <c r="R514" s="20"/>
      <c r="S514" s="20"/>
      <c r="T514" s="5">
        <f>ROUND(SUM(T512:T513),5)</f>
        <v>160</v>
      </c>
      <c r="U514" s="20"/>
      <c r="V514" s="5">
        <f>V513</f>
        <v>160</v>
      </c>
    </row>
    <row r="515" spans="1:22" x14ac:dyDescent="0.35">
      <c r="A515" s="1"/>
      <c r="B515" s="1"/>
      <c r="C515" s="1"/>
      <c r="D515" s="1" t="s">
        <v>120</v>
      </c>
      <c r="E515" s="1"/>
      <c r="F515" s="1"/>
      <c r="G515" s="1"/>
      <c r="H515" s="1"/>
      <c r="I515" s="1"/>
      <c r="J515" s="28"/>
      <c r="K515" s="1"/>
      <c r="L515" s="1"/>
      <c r="M515" s="1"/>
      <c r="N515" s="1"/>
      <c r="O515" s="1"/>
      <c r="P515" s="1"/>
      <c r="Q515" s="1"/>
      <c r="R515" s="1"/>
      <c r="S515" s="1"/>
      <c r="T515" s="29"/>
      <c r="U515" s="1"/>
      <c r="V515" s="29">
        <v>54060</v>
      </c>
    </row>
    <row r="516" spans="1:22" x14ac:dyDescent="0.35">
      <c r="A516" s="20"/>
      <c r="B516" s="20"/>
      <c r="C516" s="20"/>
      <c r="D516" s="20"/>
      <c r="E516" s="20"/>
      <c r="F516" s="20"/>
      <c r="G516" s="20"/>
      <c r="H516" s="20" t="s">
        <v>420</v>
      </c>
      <c r="I516" s="20"/>
      <c r="J516" s="30">
        <v>45536</v>
      </c>
      <c r="K516" s="20"/>
      <c r="L516" s="20" t="s">
        <v>457</v>
      </c>
      <c r="M516" s="20"/>
      <c r="N516" s="20" t="s">
        <v>481</v>
      </c>
      <c r="O516" s="20"/>
      <c r="P516" s="20"/>
      <c r="Q516" s="20"/>
      <c r="R516" s="20" t="s">
        <v>49</v>
      </c>
      <c r="S516" s="20"/>
      <c r="T516" s="5">
        <v>495</v>
      </c>
      <c r="U516" s="20"/>
      <c r="V516" s="5">
        <f>ROUND(V515+T516,5)</f>
        <v>54555</v>
      </c>
    </row>
    <row r="517" spans="1:22" x14ac:dyDescent="0.35">
      <c r="A517" s="20"/>
      <c r="B517" s="20"/>
      <c r="C517" s="20"/>
      <c r="D517" s="20"/>
      <c r="E517" s="20"/>
      <c r="F517" s="20"/>
      <c r="G517" s="20"/>
      <c r="H517" s="20" t="s">
        <v>420</v>
      </c>
      <c r="I517" s="20"/>
      <c r="J517" s="30">
        <v>45544</v>
      </c>
      <c r="K517" s="20"/>
      <c r="L517" s="20" t="s">
        <v>461</v>
      </c>
      <c r="M517" s="20"/>
      <c r="N517" s="20" t="s">
        <v>490</v>
      </c>
      <c r="O517" s="20"/>
      <c r="P517" s="20" t="s">
        <v>589</v>
      </c>
      <c r="Q517" s="20"/>
      <c r="R517" s="20" t="s">
        <v>49</v>
      </c>
      <c r="S517" s="20"/>
      <c r="T517" s="5">
        <v>19000</v>
      </c>
      <c r="U517" s="20"/>
      <c r="V517" s="5">
        <f>ROUND(V516+T517,5)</f>
        <v>73555</v>
      </c>
    </row>
    <row r="518" spans="1:22" ht="15" thickBot="1" x14ac:dyDescent="0.4">
      <c r="A518" s="20"/>
      <c r="B518" s="20"/>
      <c r="C518" s="20"/>
      <c r="D518" s="20"/>
      <c r="E518" s="20"/>
      <c r="F518" s="20"/>
      <c r="G518" s="20"/>
      <c r="H518" s="20" t="s">
        <v>420</v>
      </c>
      <c r="I518" s="20"/>
      <c r="J518" s="30">
        <v>45545</v>
      </c>
      <c r="K518" s="20"/>
      <c r="L518" s="20" t="s">
        <v>465</v>
      </c>
      <c r="M518" s="20"/>
      <c r="N518" s="20" t="s">
        <v>495</v>
      </c>
      <c r="O518" s="20"/>
      <c r="P518" s="20" t="s">
        <v>590</v>
      </c>
      <c r="Q518" s="20"/>
      <c r="R518" s="20" t="s">
        <v>49</v>
      </c>
      <c r="S518" s="20"/>
      <c r="T518" s="6">
        <v>2500</v>
      </c>
      <c r="U518" s="20"/>
      <c r="V518" s="6">
        <f>ROUND(V517+T518,5)</f>
        <v>76055</v>
      </c>
    </row>
    <row r="519" spans="1:22" x14ac:dyDescent="0.35">
      <c r="A519" s="20"/>
      <c r="B519" s="20"/>
      <c r="C519" s="20"/>
      <c r="D519" s="20" t="s">
        <v>542</v>
      </c>
      <c r="E519" s="20"/>
      <c r="F519" s="20"/>
      <c r="G519" s="20"/>
      <c r="H519" s="20"/>
      <c r="I519" s="20"/>
      <c r="J519" s="30"/>
      <c r="K519" s="20"/>
      <c r="L519" s="20"/>
      <c r="M519" s="20"/>
      <c r="N519" s="20"/>
      <c r="O519" s="20"/>
      <c r="P519" s="20"/>
      <c r="Q519" s="20"/>
      <c r="R519" s="20"/>
      <c r="S519" s="20"/>
      <c r="T519" s="5">
        <f>ROUND(SUM(T515:T518),5)</f>
        <v>21995</v>
      </c>
      <c r="U519" s="20"/>
      <c r="V519" s="5">
        <f>V518</f>
        <v>76055</v>
      </c>
    </row>
    <row r="520" spans="1:22" x14ac:dyDescent="0.35">
      <c r="A520" s="1"/>
      <c r="B520" s="1"/>
      <c r="C520" s="1"/>
      <c r="D520" s="1" t="s">
        <v>121</v>
      </c>
      <c r="E520" s="1"/>
      <c r="F520" s="1"/>
      <c r="G520" s="1"/>
      <c r="H520" s="1"/>
      <c r="I520" s="1"/>
      <c r="J520" s="28"/>
      <c r="K520" s="1"/>
      <c r="L520" s="1"/>
      <c r="M520" s="1"/>
      <c r="N520" s="1"/>
      <c r="O520" s="1"/>
      <c r="P520" s="1"/>
      <c r="Q520" s="1"/>
      <c r="R520" s="1"/>
      <c r="S520" s="1"/>
      <c r="T520" s="29"/>
      <c r="U520" s="1"/>
      <c r="V520" s="29">
        <v>171.33</v>
      </c>
    </row>
    <row r="521" spans="1:22" x14ac:dyDescent="0.35">
      <c r="A521" s="20"/>
      <c r="B521" s="20"/>
      <c r="C521" s="20"/>
      <c r="D521" s="20"/>
      <c r="E521" s="20"/>
      <c r="F521" s="20"/>
      <c r="G521" s="20"/>
      <c r="H521" s="20" t="s">
        <v>412</v>
      </c>
      <c r="I521" s="20"/>
      <c r="J521" s="30">
        <v>45538</v>
      </c>
      <c r="K521" s="20"/>
      <c r="L521" s="20" t="s">
        <v>421</v>
      </c>
      <c r="M521" s="20"/>
      <c r="N521" s="20" t="s">
        <v>469</v>
      </c>
      <c r="O521" s="20"/>
      <c r="P521" s="20"/>
      <c r="Q521" s="20"/>
      <c r="R521" s="20" t="s">
        <v>10</v>
      </c>
      <c r="S521" s="20"/>
      <c r="T521" s="5">
        <v>23.4</v>
      </c>
      <c r="U521" s="20"/>
      <c r="V521" s="5">
        <f>ROUND(V520+T521,5)</f>
        <v>194.73</v>
      </c>
    </row>
    <row r="522" spans="1:22" x14ac:dyDescent="0.35">
      <c r="A522" s="20"/>
      <c r="B522" s="20"/>
      <c r="C522" s="20"/>
      <c r="D522" s="20"/>
      <c r="E522" s="20"/>
      <c r="F522" s="20"/>
      <c r="G522" s="20"/>
      <c r="H522" s="20" t="s">
        <v>412</v>
      </c>
      <c r="I522" s="20"/>
      <c r="J522" s="30">
        <v>45538</v>
      </c>
      <c r="K522" s="20"/>
      <c r="L522" s="20" t="s">
        <v>422</v>
      </c>
      <c r="M522" s="20"/>
      <c r="N522" s="20" t="s">
        <v>470</v>
      </c>
      <c r="O522" s="20"/>
      <c r="P522" s="20"/>
      <c r="Q522" s="20"/>
      <c r="R522" s="20" t="s">
        <v>10</v>
      </c>
      <c r="S522" s="20"/>
      <c r="T522" s="5">
        <v>127.64</v>
      </c>
      <c r="U522" s="20"/>
      <c r="V522" s="5">
        <f>ROUND(V521+T522,5)</f>
        <v>322.37</v>
      </c>
    </row>
    <row r="523" spans="1:22" ht="15" thickBot="1" x14ac:dyDescent="0.4">
      <c r="A523" s="20"/>
      <c r="B523" s="20"/>
      <c r="C523" s="20"/>
      <c r="D523" s="20"/>
      <c r="E523" s="20"/>
      <c r="F523" s="20"/>
      <c r="G523" s="20"/>
      <c r="H523" s="20" t="s">
        <v>412</v>
      </c>
      <c r="I523" s="20"/>
      <c r="J523" s="30">
        <v>45544</v>
      </c>
      <c r="K523" s="20"/>
      <c r="L523" s="20" t="s">
        <v>428</v>
      </c>
      <c r="M523" s="20"/>
      <c r="N523" s="20" t="s">
        <v>470</v>
      </c>
      <c r="O523" s="20"/>
      <c r="P523" s="20"/>
      <c r="Q523" s="20"/>
      <c r="R523" s="20" t="s">
        <v>10</v>
      </c>
      <c r="S523" s="20"/>
      <c r="T523" s="6">
        <v>95.99</v>
      </c>
      <c r="U523" s="20"/>
      <c r="V523" s="6">
        <f>ROUND(V522+T523,5)</f>
        <v>418.36</v>
      </c>
    </row>
    <row r="524" spans="1:22" x14ac:dyDescent="0.35">
      <c r="A524" s="20"/>
      <c r="B524" s="20"/>
      <c r="C524" s="20"/>
      <c r="D524" s="20" t="s">
        <v>543</v>
      </c>
      <c r="E524" s="20"/>
      <c r="F524" s="20"/>
      <c r="G524" s="20"/>
      <c r="H524" s="20"/>
      <c r="I524" s="20"/>
      <c r="J524" s="30"/>
      <c r="K524" s="20"/>
      <c r="L524" s="20"/>
      <c r="M524" s="20"/>
      <c r="N524" s="20"/>
      <c r="O524" s="20"/>
      <c r="P524" s="20"/>
      <c r="Q524" s="20"/>
      <c r="R524" s="20"/>
      <c r="S524" s="20"/>
      <c r="T524" s="5">
        <f>ROUND(SUM(T520:T523),5)</f>
        <v>247.03</v>
      </c>
      <c r="U524" s="20"/>
      <c r="V524" s="5">
        <f>V523</f>
        <v>418.36</v>
      </c>
    </row>
    <row r="525" spans="1:22" x14ac:dyDescent="0.35">
      <c r="A525" s="1"/>
      <c r="B525" s="1"/>
      <c r="C525" s="1"/>
      <c r="D525" s="1" t="s">
        <v>189</v>
      </c>
      <c r="E525" s="1"/>
      <c r="F525" s="1"/>
      <c r="G525" s="1"/>
      <c r="H525" s="1"/>
      <c r="I525" s="1"/>
      <c r="J525" s="28"/>
      <c r="K525" s="1"/>
      <c r="L525" s="1"/>
      <c r="M525" s="1"/>
      <c r="N525" s="1"/>
      <c r="O525" s="1"/>
      <c r="P525" s="1"/>
      <c r="Q525" s="1"/>
      <c r="R525" s="1"/>
      <c r="S525" s="1"/>
      <c r="T525" s="29"/>
      <c r="U525" s="1"/>
      <c r="V525" s="29">
        <v>0</v>
      </c>
    </row>
    <row r="526" spans="1:22" x14ac:dyDescent="0.35">
      <c r="A526" s="20"/>
      <c r="B526" s="20"/>
      <c r="C526" s="20"/>
      <c r="D526" s="20" t="s">
        <v>544</v>
      </c>
      <c r="E526" s="20"/>
      <c r="F526" s="20"/>
      <c r="G526" s="20"/>
      <c r="H526" s="20"/>
      <c r="I526" s="20"/>
      <c r="J526" s="30"/>
      <c r="K526" s="20"/>
      <c r="L526" s="20"/>
      <c r="M526" s="20"/>
      <c r="N526" s="20"/>
      <c r="O526" s="20"/>
      <c r="P526" s="20"/>
      <c r="Q526" s="20"/>
      <c r="R526" s="20"/>
      <c r="S526" s="20"/>
      <c r="T526" s="5"/>
      <c r="U526" s="20"/>
      <c r="V526" s="5">
        <f>V525</f>
        <v>0</v>
      </c>
    </row>
    <row r="527" spans="1:22" x14ac:dyDescent="0.35">
      <c r="A527" s="1"/>
      <c r="B527" s="1"/>
      <c r="C527" s="1"/>
      <c r="D527" s="1" t="s">
        <v>122</v>
      </c>
      <c r="E527" s="1"/>
      <c r="F527" s="1"/>
      <c r="G527" s="1"/>
      <c r="H527" s="1"/>
      <c r="I527" s="1"/>
      <c r="J527" s="28"/>
      <c r="K527" s="1"/>
      <c r="L527" s="1"/>
      <c r="M527" s="1"/>
      <c r="N527" s="1"/>
      <c r="O527" s="1"/>
      <c r="P527" s="1"/>
      <c r="Q527" s="1"/>
      <c r="R527" s="1"/>
      <c r="S527" s="1"/>
      <c r="T527" s="29"/>
      <c r="U527" s="1"/>
      <c r="V527" s="29">
        <v>800.98</v>
      </c>
    </row>
    <row r="528" spans="1:22" x14ac:dyDescent="0.35">
      <c r="A528" s="20"/>
      <c r="B528" s="20"/>
      <c r="C528" s="20"/>
      <c r="D528" s="20"/>
      <c r="E528" s="20"/>
      <c r="F528" s="20"/>
      <c r="G528" s="20"/>
      <c r="H528" s="20" t="s">
        <v>413</v>
      </c>
      <c r="I528" s="20"/>
      <c r="J528" s="30">
        <v>45542</v>
      </c>
      <c r="K528" s="20"/>
      <c r="L528" s="20" t="s">
        <v>424</v>
      </c>
      <c r="M528" s="20"/>
      <c r="N528" s="20" t="s">
        <v>477</v>
      </c>
      <c r="O528" s="20"/>
      <c r="P528" s="20"/>
      <c r="Q528" s="20"/>
      <c r="R528" s="20" t="s">
        <v>10</v>
      </c>
      <c r="S528" s="20"/>
      <c r="T528" s="5">
        <v>361.25</v>
      </c>
      <c r="U528" s="20"/>
      <c r="V528" s="5">
        <f>ROUND(V527+T528,5)</f>
        <v>1162.23</v>
      </c>
    </row>
    <row r="529" spans="1:22" x14ac:dyDescent="0.35">
      <c r="A529" s="20"/>
      <c r="B529" s="20"/>
      <c r="C529" s="20"/>
      <c r="D529" s="20"/>
      <c r="E529" s="20"/>
      <c r="F529" s="20"/>
      <c r="G529" s="20"/>
      <c r="H529" s="20" t="s">
        <v>413</v>
      </c>
      <c r="I529" s="20"/>
      <c r="J529" s="30">
        <v>45546</v>
      </c>
      <c r="K529" s="20"/>
      <c r="L529" s="20" t="s">
        <v>424</v>
      </c>
      <c r="M529" s="20"/>
      <c r="N529" s="20" t="s">
        <v>491</v>
      </c>
      <c r="O529" s="20"/>
      <c r="P529" s="20"/>
      <c r="Q529" s="20"/>
      <c r="R529" s="20" t="s">
        <v>10</v>
      </c>
      <c r="S529" s="20"/>
      <c r="T529" s="5">
        <v>15.99</v>
      </c>
      <c r="U529" s="20"/>
      <c r="V529" s="5">
        <f>ROUND(V528+T529,5)</f>
        <v>1178.22</v>
      </c>
    </row>
    <row r="530" spans="1:22" ht="15" thickBot="1" x14ac:dyDescent="0.4">
      <c r="A530" s="20"/>
      <c r="B530" s="20"/>
      <c r="C530" s="20"/>
      <c r="D530" s="20"/>
      <c r="E530" s="20"/>
      <c r="F530" s="20"/>
      <c r="G530" s="20"/>
      <c r="H530" s="20" t="s">
        <v>413</v>
      </c>
      <c r="I530" s="20"/>
      <c r="J530" s="30">
        <v>45555</v>
      </c>
      <c r="K530" s="20"/>
      <c r="L530" s="20" t="s">
        <v>424</v>
      </c>
      <c r="M530" s="20"/>
      <c r="N530" s="20" t="s">
        <v>497</v>
      </c>
      <c r="O530" s="20"/>
      <c r="P530" s="20"/>
      <c r="Q530" s="20"/>
      <c r="R530" s="20" t="s">
        <v>10</v>
      </c>
      <c r="S530" s="20"/>
      <c r="T530" s="6">
        <v>18</v>
      </c>
      <c r="U530" s="20"/>
      <c r="V530" s="6">
        <f>ROUND(V529+T530,5)</f>
        <v>1196.22</v>
      </c>
    </row>
    <row r="531" spans="1:22" x14ac:dyDescent="0.35">
      <c r="A531" s="20"/>
      <c r="B531" s="20"/>
      <c r="C531" s="20"/>
      <c r="D531" s="20" t="s">
        <v>545</v>
      </c>
      <c r="E531" s="20"/>
      <c r="F531" s="20"/>
      <c r="G531" s="20"/>
      <c r="H531" s="20"/>
      <c r="I531" s="20"/>
      <c r="J531" s="30"/>
      <c r="K531" s="20"/>
      <c r="L531" s="20"/>
      <c r="M531" s="20"/>
      <c r="N531" s="20"/>
      <c r="O531" s="20"/>
      <c r="P531" s="20"/>
      <c r="Q531" s="20"/>
      <c r="R531" s="20"/>
      <c r="S531" s="20"/>
      <c r="T531" s="5">
        <f>ROUND(SUM(T527:T530),5)</f>
        <v>395.24</v>
      </c>
      <c r="U531" s="20"/>
      <c r="V531" s="5">
        <f>V530</f>
        <v>1196.22</v>
      </c>
    </row>
    <row r="532" spans="1:22" x14ac:dyDescent="0.35">
      <c r="A532" s="1"/>
      <c r="B532" s="1"/>
      <c r="C532" s="1"/>
      <c r="D532" s="1" t="s">
        <v>123</v>
      </c>
      <c r="E532" s="1"/>
      <c r="F532" s="1"/>
      <c r="G532" s="1"/>
      <c r="H532" s="1"/>
      <c r="I532" s="1"/>
      <c r="J532" s="28"/>
      <c r="K532" s="1"/>
      <c r="L532" s="1"/>
      <c r="M532" s="1"/>
      <c r="N532" s="1"/>
      <c r="O532" s="1"/>
      <c r="P532" s="1"/>
      <c r="Q532" s="1"/>
      <c r="R532" s="1"/>
      <c r="S532" s="1"/>
      <c r="T532" s="29"/>
      <c r="U532" s="1"/>
      <c r="V532" s="29">
        <v>0</v>
      </c>
    </row>
    <row r="533" spans="1:22" x14ac:dyDescent="0.35">
      <c r="A533" s="20"/>
      <c r="B533" s="20"/>
      <c r="C533" s="20"/>
      <c r="D533" s="20" t="s">
        <v>546</v>
      </c>
      <c r="E533" s="20"/>
      <c r="F533" s="20"/>
      <c r="G533" s="20"/>
      <c r="H533" s="20"/>
      <c r="I533" s="20"/>
      <c r="J533" s="30"/>
      <c r="K533" s="20"/>
      <c r="L533" s="20"/>
      <c r="M533" s="20"/>
      <c r="N533" s="20"/>
      <c r="O533" s="20"/>
      <c r="P533" s="20"/>
      <c r="Q533" s="20"/>
      <c r="R533" s="20"/>
      <c r="S533" s="20"/>
      <c r="T533" s="5"/>
      <c r="U533" s="20"/>
      <c r="V533" s="5">
        <f>V532</f>
        <v>0</v>
      </c>
    </row>
    <row r="534" spans="1:22" x14ac:dyDescent="0.35">
      <c r="A534" s="1"/>
      <c r="B534" s="1"/>
      <c r="C534" s="1"/>
      <c r="D534" s="1" t="s">
        <v>124</v>
      </c>
      <c r="E534" s="1"/>
      <c r="F534" s="1"/>
      <c r="G534" s="1"/>
      <c r="H534" s="1"/>
      <c r="I534" s="1"/>
      <c r="J534" s="28"/>
      <c r="K534" s="1"/>
      <c r="L534" s="1"/>
      <c r="M534" s="1"/>
      <c r="N534" s="1"/>
      <c r="O534" s="1"/>
      <c r="P534" s="1"/>
      <c r="Q534" s="1"/>
      <c r="R534" s="1"/>
      <c r="S534" s="1"/>
      <c r="T534" s="29"/>
      <c r="U534" s="1"/>
      <c r="V534" s="29">
        <v>4318.3100000000004</v>
      </c>
    </row>
    <row r="535" spans="1:22" ht="15" thickBot="1" x14ac:dyDescent="0.4">
      <c r="A535" s="16"/>
      <c r="B535" s="16"/>
      <c r="C535" s="16"/>
      <c r="D535" s="16"/>
      <c r="E535" s="16"/>
      <c r="F535" s="20"/>
      <c r="G535" s="20"/>
      <c r="H535" s="20" t="s">
        <v>420</v>
      </c>
      <c r="I535" s="20"/>
      <c r="J535" s="30">
        <v>45541</v>
      </c>
      <c r="K535" s="20"/>
      <c r="L535" s="20" t="s">
        <v>460</v>
      </c>
      <c r="M535" s="20"/>
      <c r="N535" s="20" t="s">
        <v>489</v>
      </c>
      <c r="O535" s="20"/>
      <c r="P535" s="20"/>
      <c r="Q535" s="20"/>
      <c r="R535" s="20" t="s">
        <v>49</v>
      </c>
      <c r="S535" s="20"/>
      <c r="T535" s="6">
        <v>682.39</v>
      </c>
      <c r="U535" s="20"/>
      <c r="V535" s="6">
        <f>ROUND(V534+T535,5)</f>
        <v>5000.7</v>
      </c>
    </row>
    <row r="536" spans="1:22" x14ac:dyDescent="0.35">
      <c r="A536" s="20"/>
      <c r="B536" s="20"/>
      <c r="C536" s="20"/>
      <c r="D536" s="20" t="s">
        <v>547</v>
      </c>
      <c r="E536" s="20"/>
      <c r="F536" s="20"/>
      <c r="G536" s="20"/>
      <c r="H536" s="20"/>
      <c r="I536" s="20"/>
      <c r="J536" s="30"/>
      <c r="K536" s="20"/>
      <c r="L536" s="20"/>
      <c r="M536" s="20"/>
      <c r="N536" s="20"/>
      <c r="O536" s="20"/>
      <c r="P536" s="20"/>
      <c r="Q536" s="20"/>
      <c r="R536" s="20"/>
      <c r="S536" s="20"/>
      <c r="T536" s="5">
        <f>ROUND(SUM(T534:T535),5)</f>
        <v>682.39</v>
      </c>
      <c r="U536" s="20"/>
      <c r="V536" s="5">
        <f>V535</f>
        <v>5000.7</v>
      </c>
    </row>
    <row r="537" spans="1:22" x14ac:dyDescent="0.35">
      <c r="A537" s="1"/>
      <c r="B537" s="1"/>
      <c r="C537" s="1"/>
      <c r="D537" s="1" t="s">
        <v>125</v>
      </c>
      <c r="E537" s="1"/>
      <c r="F537" s="1"/>
      <c r="G537" s="1"/>
      <c r="H537" s="1"/>
      <c r="I537" s="1"/>
      <c r="J537" s="28"/>
      <c r="K537" s="1"/>
      <c r="L537" s="1"/>
      <c r="M537" s="1"/>
      <c r="N537" s="1"/>
      <c r="O537" s="1"/>
      <c r="P537" s="1"/>
      <c r="Q537" s="1"/>
      <c r="R537" s="1"/>
      <c r="S537" s="1"/>
      <c r="T537" s="29"/>
      <c r="U537" s="1"/>
      <c r="V537" s="29">
        <v>0</v>
      </c>
    </row>
    <row r="538" spans="1:22" x14ac:dyDescent="0.35">
      <c r="A538" s="20"/>
      <c r="B538" s="20"/>
      <c r="C538" s="20"/>
      <c r="D538" s="20" t="s">
        <v>548</v>
      </c>
      <c r="E538" s="20"/>
      <c r="F538" s="20"/>
      <c r="G538" s="20"/>
      <c r="H538" s="20"/>
      <c r="I538" s="20"/>
      <c r="J538" s="30"/>
      <c r="K538" s="20"/>
      <c r="L538" s="20"/>
      <c r="M538" s="20"/>
      <c r="N538" s="20"/>
      <c r="O538" s="20"/>
      <c r="P538" s="20"/>
      <c r="Q538" s="20"/>
      <c r="R538" s="20"/>
      <c r="S538" s="20"/>
      <c r="T538" s="5"/>
      <c r="U538" s="20"/>
      <c r="V538" s="5">
        <f>V537</f>
        <v>0</v>
      </c>
    </row>
    <row r="539" spans="1:22" x14ac:dyDescent="0.35">
      <c r="A539" s="1"/>
      <c r="B539" s="1"/>
      <c r="C539" s="1"/>
      <c r="D539" s="1" t="s">
        <v>84</v>
      </c>
      <c r="E539" s="1"/>
      <c r="F539" s="1"/>
      <c r="G539" s="1"/>
      <c r="H539" s="1"/>
      <c r="I539" s="1"/>
      <c r="J539" s="28"/>
      <c r="K539" s="1"/>
      <c r="L539" s="1"/>
      <c r="M539" s="1"/>
      <c r="N539" s="1"/>
      <c r="O539" s="1"/>
      <c r="P539" s="1"/>
      <c r="Q539" s="1"/>
      <c r="R539" s="1"/>
      <c r="S539" s="1"/>
      <c r="T539" s="29"/>
      <c r="U539" s="1"/>
      <c r="V539" s="29">
        <v>0</v>
      </c>
    </row>
    <row r="540" spans="1:22" x14ac:dyDescent="0.35">
      <c r="A540" s="20"/>
      <c r="B540" s="20"/>
      <c r="C540" s="20"/>
      <c r="D540" s="20" t="s">
        <v>377</v>
      </c>
      <c r="E540" s="20"/>
      <c r="F540" s="20"/>
      <c r="G540" s="20"/>
      <c r="H540" s="20"/>
      <c r="I540" s="20"/>
      <c r="J540" s="30"/>
      <c r="K540" s="20"/>
      <c r="L540" s="20"/>
      <c r="M540" s="20"/>
      <c r="N540" s="20"/>
      <c r="O540" s="20"/>
      <c r="P540" s="20"/>
      <c r="Q540" s="20"/>
      <c r="R540" s="20"/>
      <c r="S540" s="20"/>
      <c r="T540" s="5"/>
      <c r="U540" s="20"/>
      <c r="V540" s="5">
        <f>V539</f>
        <v>0</v>
      </c>
    </row>
    <row r="541" spans="1:22" x14ac:dyDescent="0.35">
      <c r="A541" s="1"/>
      <c r="B541" s="1"/>
      <c r="C541" s="1"/>
      <c r="D541" s="1" t="s">
        <v>126</v>
      </c>
      <c r="E541" s="1"/>
      <c r="F541" s="1"/>
      <c r="G541" s="1"/>
      <c r="H541" s="1"/>
      <c r="I541" s="1"/>
      <c r="J541" s="28"/>
      <c r="K541" s="1"/>
      <c r="L541" s="1"/>
      <c r="M541" s="1"/>
      <c r="N541" s="1"/>
      <c r="O541" s="1"/>
      <c r="P541" s="1"/>
      <c r="Q541" s="1"/>
      <c r="R541" s="1"/>
      <c r="S541" s="1"/>
      <c r="T541" s="29"/>
      <c r="U541" s="1"/>
      <c r="V541" s="29">
        <v>0</v>
      </c>
    </row>
    <row r="542" spans="1:22" ht="15" thickBot="1" x14ac:dyDescent="0.4">
      <c r="A542" s="16"/>
      <c r="B542" s="16"/>
      <c r="C542" s="16"/>
      <c r="D542" s="16"/>
      <c r="E542" s="16"/>
      <c r="F542" s="20"/>
      <c r="G542" s="20"/>
      <c r="H542" s="20" t="s">
        <v>420</v>
      </c>
      <c r="I542" s="20"/>
      <c r="J542" s="30">
        <v>45552</v>
      </c>
      <c r="K542" s="20"/>
      <c r="L542" s="20" t="s">
        <v>467</v>
      </c>
      <c r="M542" s="20"/>
      <c r="N542" s="20" t="s">
        <v>492</v>
      </c>
      <c r="O542" s="20"/>
      <c r="P542" s="20" t="s">
        <v>591</v>
      </c>
      <c r="Q542" s="20"/>
      <c r="R542" s="20" t="s">
        <v>49</v>
      </c>
      <c r="S542" s="20"/>
      <c r="T542" s="6">
        <v>35</v>
      </c>
      <c r="U542" s="20"/>
      <c r="V542" s="6">
        <f>ROUND(V541+T542,5)</f>
        <v>35</v>
      </c>
    </row>
    <row r="543" spans="1:22" x14ac:dyDescent="0.35">
      <c r="A543" s="20"/>
      <c r="B543" s="20"/>
      <c r="C543" s="20"/>
      <c r="D543" s="20" t="s">
        <v>549</v>
      </c>
      <c r="E543" s="20"/>
      <c r="F543" s="20"/>
      <c r="G543" s="20"/>
      <c r="H543" s="20"/>
      <c r="I543" s="20"/>
      <c r="J543" s="30"/>
      <c r="K543" s="20"/>
      <c r="L543" s="20"/>
      <c r="M543" s="20"/>
      <c r="N543" s="20"/>
      <c r="O543" s="20"/>
      <c r="P543" s="20"/>
      <c r="Q543" s="20"/>
      <c r="R543" s="20"/>
      <c r="S543" s="20"/>
      <c r="T543" s="5">
        <f>ROUND(SUM(T541:T542),5)</f>
        <v>35</v>
      </c>
      <c r="U543" s="20"/>
      <c r="V543" s="5">
        <f>V542</f>
        <v>35</v>
      </c>
    </row>
    <row r="544" spans="1:22" x14ac:dyDescent="0.35">
      <c r="A544" s="1"/>
      <c r="B544" s="1"/>
      <c r="C544" s="1"/>
      <c r="D544" s="1" t="s">
        <v>147</v>
      </c>
      <c r="E544" s="1"/>
      <c r="F544" s="1"/>
      <c r="G544" s="1"/>
      <c r="H544" s="1"/>
      <c r="I544" s="1"/>
      <c r="J544" s="28"/>
      <c r="K544" s="1"/>
      <c r="L544" s="1"/>
      <c r="M544" s="1"/>
      <c r="N544" s="1"/>
      <c r="O544" s="1"/>
      <c r="P544" s="1"/>
      <c r="Q544" s="1"/>
      <c r="R544" s="1"/>
      <c r="S544" s="1"/>
      <c r="T544" s="29"/>
      <c r="U544" s="1"/>
      <c r="V544" s="29">
        <v>0</v>
      </c>
    </row>
    <row r="545" spans="1:22" x14ac:dyDescent="0.35">
      <c r="A545" s="1"/>
      <c r="B545" s="1"/>
      <c r="C545" s="1"/>
      <c r="D545" s="1"/>
      <c r="E545" s="1" t="s">
        <v>148</v>
      </c>
      <c r="F545" s="1"/>
      <c r="G545" s="1"/>
      <c r="H545" s="1"/>
      <c r="I545" s="1"/>
      <c r="J545" s="28"/>
      <c r="K545" s="1"/>
      <c r="L545" s="1"/>
      <c r="M545" s="1"/>
      <c r="N545" s="1"/>
      <c r="O545" s="1"/>
      <c r="P545" s="1"/>
      <c r="Q545" s="1"/>
      <c r="R545" s="1"/>
      <c r="S545" s="1"/>
      <c r="T545" s="29"/>
      <c r="U545" s="1"/>
      <c r="V545" s="29">
        <v>0</v>
      </c>
    </row>
    <row r="546" spans="1:22" x14ac:dyDescent="0.35">
      <c r="A546" s="20"/>
      <c r="B546" s="20"/>
      <c r="C546" s="20"/>
      <c r="D546" s="20"/>
      <c r="E546" s="20" t="s">
        <v>550</v>
      </c>
      <c r="F546" s="20"/>
      <c r="G546" s="20"/>
      <c r="H546" s="20"/>
      <c r="I546" s="20"/>
      <c r="J546" s="30"/>
      <c r="K546" s="20"/>
      <c r="L546" s="20"/>
      <c r="M546" s="20"/>
      <c r="N546" s="20"/>
      <c r="O546" s="20"/>
      <c r="P546" s="20"/>
      <c r="Q546" s="20"/>
      <c r="R546" s="20"/>
      <c r="S546" s="20"/>
      <c r="T546" s="5"/>
      <c r="U546" s="20"/>
      <c r="V546" s="5">
        <f>V545</f>
        <v>0</v>
      </c>
    </row>
    <row r="547" spans="1:22" x14ac:dyDescent="0.35">
      <c r="A547" s="1"/>
      <c r="B547" s="1"/>
      <c r="C547" s="1"/>
      <c r="D547" s="1"/>
      <c r="E547" s="1" t="s">
        <v>149</v>
      </c>
      <c r="F547" s="1"/>
      <c r="G547" s="1"/>
      <c r="H547" s="1"/>
      <c r="I547" s="1"/>
      <c r="J547" s="28"/>
      <c r="K547" s="1"/>
      <c r="L547" s="1"/>
      <c r="M547" s="1"/>
      <c r="N547" s="1"/>
      <c r="O547" s="1"/>
      <c r="P547" s="1"/>
      <c r="Q547" s="1"/>
      <c r="R547" s="1"/>
      <c r="S547" s="1"/>
      <c r="T547" s="29"/>
      <c r="U547" s="1"/>
      <c r="V547" s="29">
        <v>0</v>
      </c>
    </row>
    <row r="548" spans="1:22" x14ac:dyDescent="0.35">
      <c r="A548" s="20"/>
      <c r="B548" s="20"/>
      <c r="C548" s="20"/>
      <c r="D548" s="20"/>
      <c r="E548" s="20" t="s">
        <v>551</v>
      </c>
      <c r="F548" s="20"/>
      <c r="G548" s="20"/>
      <c r="H548" s="20"/>
      <c r="I548" s="20"/>
      <c r="J548" s="30"/>
      <c r="K548" s="20"/>
      <c r="L548" s="20"/>
      <c r="M548" s="20"/>
      <c r="N548" s="20"/>
      <c r="O548" s="20"/>
      <c r="P548" s="20"/>
      <c r="Q548" s="20"/>
      <c r="R548" s="20"/>
      <c r="S548" s="20"/>
      <c r="T548" s="5"/>
      <c r="U548" s="20"/>
      <c r="V548" s="5">
        <f>V547</f>
        <v>0</v>
      </c>
    </row>
    <row r="549" spans="1:22" x14ac:dyDescent="0.35">
      <c r="A549" s="1"/>
      <c r="B549" s="1"/>
      <c r="C549" s="1"/>
      <c r="D549" s="1"/>
      <c r="E549" s="1" t="s">
        <v>190</v>
      </c>
      <c r="F549" s="1"/>
      <c r="G549" s="1"/>
      <c r="H549" s="1"/>
      <c r="I549" s="1"/>
      <c r="J549" s="28"/>
      <c r="K549" s="1"/>
      <c r="L549" s="1"/>
      <c r="M549" s="1"/>
      <c r="N549" s="1"/>
      <c r="O549" s="1"/>
      <c r="P549" s="1"/>
      <c r="Q549" s="1"/>
      <c r="R549" s="1"/>
      <c r="S549" s="1"/>
      <c r="T549" s="29"/>
      <c r="U549" s="1"/>
      <c r="V549" s="29">
        <v>0</v>
      </c>
    </row>
    <row r="550" spans="1:22" x14ac:dyDescent="0.35">
      <c r="A550" s="20"/>
      <c r="B550" s="20"/>
      <c r="C550" s="20"/>
      <c r="D550" s="20"/>
      <c r="E550" s="20" t="s">
        <v>552</v>
      </c>
      <c r="F550" s="20"/>
      <c r="G550" s="20"/>
      <c r="H550" s="20"/>
      <c r="I550" s="20"/>
      <c r="J550" s="30"/>
      <c r="K550" s="20"/>
      <c r="L550" s="20"/>
      <c r="M550" s="20"/>
      <c r="N550" s="20"/>
      <c r="O550" s="20"/>
      <c r="P550" s="20"/>
      <c r="Q550" s="20"/>
      <c r="R550" s="20"/>
      <c r="S550" s="20"/>
      <c r="T550" s="5"/>
      <c r="U550" s="20"/>
      <c r="V550" s="5">
        <f>V549</f>
        <v>0</v>
      </c>
    </row>
    <row r="551" spans="1:22" x14ac:dyDescent="0.35">
      <c r="A551" s="1"/>
      <c r="B551" s="1"/>
      <c r="C551" s="1"/>
      <c r="D551" s="1"/>
      <c r="E551" s="1" t="s">
        <v>150</v>
      </c>
      <c r="F551" s="1"/>
      <c r="G551" s="1"/>
      <c r="H551" s="1"/>
      <c r="I551" s="1"/>
      <c r="J551" s="28"/>
      <c r="K551" s="1"/>
      <c r="L551" s="1"/>
      <c r="M551" s="1"/>
      <c r="N551" s="1"/>
      <c r="O551" s="1"/>
      <c r="P551" s="1"/>
      <c r="Q551" s="1"/>
      <c r="R551" s="1"/>
      <c r="S551" s="1"/>
      <c r="T551" s="29"/>
      <c r="U551" s="1"/>
      <c r="V551" s="29">
        <v>0</v>
      </c>
    </row>
    <row r="552" spans="1:22" ht="15" thickBot="1" x14ac:dyDescent="0.4">
      <c r="A552" s="20"/>
      <c r="B552" s="20"/>
      <c r="C552" s="20"/>
      <c r="D552" s="20"/>
      <c r="E552" s="20" t="s">
        <v>553</v>
      </c>
      <c r="F552" s="20"/>
      <c r="G552" s="20"/>
      <c r="H552" s="20"/>
      <c r="I552" s="20"/>
      <c r="J552" s="30"/>
      <c r="K552" s="20"/>
      <c r="L552" s="20"/>
      <c r="M552" s="20"/>
      <c r="N552" s="20"/>
      <c r="O552" s="20"/>
      <c r="P552" s="20"/>
      <c r="Q552" s="20"/>
      <c r="R552" s="20"/>
      <c r="S552" s="20"/>
      <c r="T552" s="6"/>
      <c r="U552" s="20"/>
      <c r="V552" s="6">
        <f>V551</f>
        <v>0</v>
      </c>
    </row>
    <row r="553" spans="1:22" x14ac:dyDescent="0.35">
      <c r="A553" s="20"/>
      <c r="B553" s="20"/>
      <c r="C553" s="20"/>
      <c r="D553" s="20" t="s">
        <v>151</v>
      </c>
      <c r="E553" s="20"/>
      <c r="F553" s="20"/>
      <c r="G553" s="20"/>
      <c r="H553" s="20"/>
      <c r="I553" s="20"/>
      <c r="J553" s="30"/>
      <c r="K553" s="20"/>
      <c r="L553" s="20"/>
      <c r="M553" s="20"/>
      <c r="N553" s="20"/>
      <c r="O553" s="20"/>
      <c r="P553" s="20"/>
      <c r="Q553" s="20"/>
      <c r="R553" s="20"/>
      <c r="S553" s="20"/>
      <c r="T553" s="5"/>
      <c r="U553" s="20"/>
      <c r="V553" s="5">
        <f>ROUND(V546+V548+V550+V552,5)</f>
        <v>0</v>
      </c>
    </row>
    <row r="554" spans="1:22" x14ac:dyDescent="0.35">
      <c r="A554" s="1"/>
      <c r="B554" s="1"/>
      <c r="C554" s="1"/>
      <c r="D554" s="1" t="s">
        <v>152</v>
      </c>
      <c r="E554" s="1"/>
      <c r="F554" s="1"/>
      <c r="G554" s="1"/>
      <c r="H554" s="1"/>
      <c r="I554" s="1"/>
      <c r="J554" s="28"/>
      <c r="K554" s="1"/>
      <c r="L554" s="1"/>
      <c r="M554" s="1"/>
      <c r="N554" s="1"/>
      <c r="O554" s="1"/>
      <c r="P554" s="1"/>
      <c r="Q554" s="1"/>
      <c r="R554" s="1"/>
      <c r="S554" s="1"/>
      <c r="T554" s="29"/>
      <c r="U554" s="1"/>
      <c r="V554" s="29">
        <v>0</v>
      </c>
    </row>
    <row r="555" spans="1:22" x14ac:dyDescent="0.35">
      <c r="A555" s="20"/>
      <c r="B555" s="20"/>
      <c r="C555" s="20"/>
      <c r="D555" s="20" t="s">
        <v>554</v>
      </c>
      <c r="E555" s="20"/>
      <c r="F555" s="20"/>
      <c r="G555" s="20"/>
      <c r="H555" s="20"/>
      <c r="I555" s="20"/>
      <c r="J555" s="30"/>
      <c r="K555" s="20"/>
      <c r="L555" s="20"/>
      <c r="M555" s="20"/>
      <c r="N555" s="20"/>
      <c r="O555" s="20"/>
      <c r="P555" s="20"/>
      <c r="Q555" s="20"/>
      <c r="R555" s="20"/>
      <c r="S555" s="20"/>
      <c r="T555" s="5"/>
      <c r="U555" s="20"/>
      <c r="V555" s="5">
        <f>V554</f>
        <v>0</v>
      </c>
    </row>
    <row r="556" spans="1:22" x14ac:dyDescent="0.35">
      <c r="A556" s="1"/>
      <c r="B556" s="1"/>
      <c r="C556" s="1"/>
      <c r="D556" s="1" t="s">
        <v>191</v>
      </c>
      <c r="E556" s="1"/>
      <c r="F556" s="1"/>
      <c r="G556" s="1"/>
      <c r="H556" s="1"/>
      <c r="I556" s="1"/>
      <c r="J556" s="28"/>
      <c r="K556" s="1"/>
      <c r="L556" s="1"/>
      <c r="M556" s="1"/>
      <c r="N556" s="1"/>
      <c r="O556" s="1"/>
      <c r="P556" s="1"/>
      <c r="Q556" s="1"/>
      <c r="R556" s="1"/>
      <c r="S556" s="1"/>
      <c r="T556" s="29"/>
      <c r="U556" s="1"/>
      <c r="V556" s="29">
        <v>0</v>
      </c>
    </row>
    <row r="557" spans="1:22" x14ac:dyDescent="0.35">
      <c r="A557" s="20"/>
      <c r="B557" s="20"/>
      <c r="C557" s="20"/>
      <c r="D557" s="20" t="s">
        <v>555</v>
      </c>
      <c r="E557" s="20"/>
      <c r="F557" s="20"/>
      <c r="G557" s="20"/>
      <c r="H557" s="20"/>
      <c r="I557" s="20"/>
      <c r="J557" s="30"/>
      <c r="K557" s="20"/>
      <c r="L557" s="20"/>
      <c r="M557" s="20"/>
      <c r="N557" s="20"/>
      <c r="O557" s="20"/>
      <c r="P557" s="20"/>
      <c r="Q557" s="20"/>
      <c r="R557" s="20"/>
      <c r="S557" s="20"/>
      <c r="T557" s="5"/>
      <c r="U557" s="20"/>
      <c r="V557" s="5">
        <f>V556</f>
        <v>0</v>
      </c>
    </row>
    <row r="558" spans="1:22" x14ac:dyDescent="0.35">
      <c r="A558" s="1"/>
      <c r="B558" s="1"/>
      <c r="C558" s="1"/>
      <c r="D558" s="1" t="s">
        <v>155</v>
      </c>
      <c r="E558" s="1"/>
      <c r="F558" s="1"/>
      <c r="G558" s="1"/>
      <c r="H558" s="1"/>
      <c r="I558" s="1"/>
      <c r="J558" s="28"/>
      <c r="K558" s="1"/>
      <c r="L558" s="1"/>
      <c r="M558" s="1"/>
      <c r="N558" s="1"/>
      <c r="O558" s="1"/>
      <c r="P558" s="1"/>
      <c r="Q558" s="1"/>
      <c r="R558" s="1"/>
      <c r="S558" s="1"/>
      <c r="T558" s="29"/>
      <c r="U558" s="1"/>
      <c r="V558" s="29">
        <v>0</v>
      </c>
    </row>
    <row r="559" spans="1:22" x14ac:dyDescent="0.35">
      <c r="A559" s="20"/>
      <c r="B559" s="20"/>
      <c r="C559" s="20"/>
      <c r="D559" s="20" t="s">
        <v>556</v>
      </c>
      <c r="E559" s="20"/>
      <c r="F559" s="20"/>
      <c r="G559" s="20"/>
      <c r="H559" s="20"/>
      <c r="I559" s="20"/>
      <c r="J559" s="30"/>
      <c r="K559" s="20"/>
      <c r="L559" s="20"/>
      <c r="M559" s="20"/>
      <c r="N559" s="20"/>
      <c r="O559" s="20"/>
      <c r="P559" s="20"/>
      <c r="Q559" s="20"/>
      <c r="R559" s="20"/>
      <c r="S559" s="20"/>
      <c r="T559" s="5"/>
      <c r="U559" s="20"/>
      <c r="V559" s="5">
        <f>V558</f>
        <v>0</v>
      </c>
    </row>
    <row r="560" spans="1:22" x14ac:dyDescent="0.35">
      <c r="A560" s="1"/>
      <c r="B560" s="1"/>
      <c r="C560" s="1"/>
      <c r="D560" s="1" t="s">
        <v>127</v>
      </c>
      <c r="E560" s="1"/>
      <c r="F560" s="1"/>
      <c r="G560" s="1"/>
      <c r="H560" s="1"/>
      <c r="I560" s="1"/>
      <c r="J560" s="28"/>
      <c r="K560" s="1"/>
      <c r="L560" s="1"/>
      <c r="M560" s="1"/>
      <c r="N560" s="1"/>
      <c r="O560" s="1"/>
      <c r="P560" s="1"/>
      <c r="Q560" s="1"/>
      <c r="R560" s="1"/>
      <c r="S560" s="1"/>
      <c r="T560" s="29"/>
      <c r="U560" s="1"/>
      <c r="V560" s="29">
        <v>0</v>
      </c>
    </row>
    <row r="561" spans="1:22" x14ac:dyDescent="0.35">
      <c r="A561" s="20"/>
      <c r="B561" s="20"/>
      <c r="C561" s="20"/>
      <c r="D561" s="20" t="s">
        <v>557</v>
      </c>
      <c r="E561" s="20"/>
      <c r="F561" s="20"/>
      <c r="G561" s="20"/>
      <c r="H561" s="20"/>
      <c r="I561" s="20"/>
      <c r="J561" s="30"/>
      <c r="K561" s="20"/>
      <c r="L561" s="20"/>
      <c r="M561" s="20"/>
      <c r="N561" s="20"/>
      <c r="O561" s="20"/>
      <c r="P561" s="20"/>
      <c r="Q561" s="20"/>
      <c r="R561" s="20"/>
      <c r="S561" s="20"/>
      <c r="T561" s="5"/>
      <c r="U561" s="20"/>
      <c r="V561" s="5">
        <f>V560</f>
        <v>0</v>
      </c>
    </row>
    <row r="562" spans="1:22" x14ac:dyDescent="0.35">
      <c r="A562" s="1"/>
      <c r="B562" s="1"/>
      <c r="C562" s="1"/>
      <c r="D562" s="1" t="s">
        <v>128</v>
      </c>
      <c r="E562" s="1"/>
      <c r="F562" s="1"/>
      <c r="G562" s="1"/>
      <c r="H562" s="1"/>
      <c r="I562" s="1"/>
      <c r="J562" s="28"/>
      <c r="K562" s="1"/>
      <c r="L562" s="1"/>
      <c r="M562" s="1"/>
      <c r="N562" s="1"/>
      <c r="O562" s="1"/>
      <c r="P562" s="1"/>
      <c r="Q562" s="1"/>
      <c r="R562" s="1"/>
      <c r="S562" s="1"/>
      <c r="T562" s="29"/>
      <c r="U562" s="1"/>
      <c r="V562" s="29">
        <v>1668.14</v>
      </c>
    </row>
    <row r="563" spans="1:22" x14ac:dyDescent="0.35">
      <c r="A563" s="20"/>
      <c r="B563" s="20"/>
      <c r="C563" s="20"/>
      <c r="D563" s="20"/>
      <c r="E563" s="20"/>
      <c r="F563" s="20"/>
      <c r="G563" s="20"/>
      <c r="H563" s="20" t="s">
        <v>420</v>
      </c>
      <c r="I563" s="20"/>
      <c r="J563" s="30">
        <v>45538</v>
      </c>
      <c r="K563" s="20"/>
      <c r="L563" s="20" t="s">
        <v>458</v>
      </c>
      <c r="M563" s="20"/>
      <c r="N563" s="20" t="s">
        <v>488</v>
      </c>
      <c r="O563" s="20"/>
      <c r="P563" s="20"/>
      <c r="Q563" s="20"/>
      <c r="R563" s="20" t="s">
        <v>49</v>
      </c>
      <c r="S563" s="20"/>
      <c r="T563" s="5">
        <v>76.849999999999994</v>
      </c>
      <c r="U563" s="20"/>
      <c r="V563" s="5">
        <f>ROUND(V562+T563,5)</f>
        <v>1744.99</v>
      </c>
    </row>
    <row r="564" spans="1:22" ht="15" thickBot="1" x14ac:dyDescent="0.4">
      <c r="A564" s="20"/>
      <c r="B564" s="20"/>
      <c r="C564" s="20"/>
      <c r="D564" s="20"/>
      <c r="E564" s="20"/>
      <c r="F564" s="20"/>
      <c r="G564" s="20"/>
      <c r="H564" s="20" t="s">
        <v>420</v>
      </c>
      <c r="I564" s="20"/>
      <c r="J564" s="30">
        <v>45538</v>
      </c>
      <c r="K564" s="20"/>
      <c r="L564" s="20" t="s">
        <v>459</v>
      </c>
      <c r="M564" s="20"/>
      <c r="N564" s="20" t="s">
        <v>522</v>
      </c>
      <c r="O564" s="20"/>
      <c r="P564" s="20"/>
      <c r="Q564" s="20"/>
      <c r="R564" s="20" t="s">
        <v>49</v>
      </c>
      <c r="S564" s="20"/>
      <c r="T564" s="6">
        <v>186</v>
      </c>
      <c r="U564" s="20"/>
      <c r="V564" s="6">
        <f>ROUND(V563+T564,5)</f>
        <v>1930.99</v>
      </c>
    </row>
    <row r="565" spans="1:22" x14ac:dyDescent="0.35">
      <c r="A565" s="20"/>
      <c r="B565" s="20"/>
      <c r="C565" s="20"/>
      <c r="D565" s="20" t="s">
        <v>558</v>
      </c>
      <c r="E565" s="20"/>
      <c r="F565" s="20"/>
      <c r="G565" s="20"/>
      <c r="H565" s="20"/>
      <c r="I565" s="20"/>
      <c r="J565" s="30"/>
      <c r="K565" s="20"/>
      <c r="L565" s="20"/>
      <c r="M565" s="20"/>
      <c r="N565" s="20"/>
      <c r="O565" s="20"/>
      <c r="P565" s="20"/>
      <c r="Q565" s="20"/>
      <c r="R565" s="20"/>
      <c r="S565" s="20"/>
      <c r="T565" s="5">
        <f>ROUND(SUM(T562:T564),5)</f>
        <v>262.85000000000002</v>
      </c>
      <c r="U565" s="20"/>
      <c r="V565" s="5">
        <f>V564</f>
        <v>1930.99</v>
      </c>
    </row>
    <row r="566" spans="1:22" x14ac:dyDescent="0.35">
      <c r="A566" s="1"/>
      <c r="B566" s="1"/>
      <c r="C566" s="1"/>
      <c r="D566" s="1" t="s">
        <v>192</v>
      </c>
      <c r="E566" s="1"/>
      <c r="F566" s="1"/>
      <c r="G566" s="1"/>
      <c r="H566" s="1"/>
      <c r="I566" s="1"/>
      <c r="J566" s="28"/>
      <c r="K566" s="1"/>
      <c r="L566" s="1"/>
      <c r="M566" s="1"/>
      <c r="N566" s="1"/>
      <c r="O566" s="1"/>
      <c r="P566" s="1"/>
      <c r="Q566" s="1"/>
      <c r="R566" s="1"/>
      <c r="S566" s="1"/>
      <c r="T566" s="29"/>
      <c r="U566" s="1"/>
      <c r="V566" s="29">
        <v>0</v>
      </c>
    </row>
    <row r="567" spans="1:22" ht="15" thickBot="1" x14ac:dyDescent="0.4">
      <c r="A567" s="20"/>
      <c r="B567" s="20"/>
      <c r="C567" s="20"/>
      <c r="D567" s="20" t="s">
        <v>559</v>
      </c>
      <c r="E567" s="20"/>
      <c r="F567" s="20"/>
      <c r="G567" s="20"/>
      <c r="H567" s="20"/>
      <c r="I567" s="20"/>
      <c r="J567" s="30"/>
      <c r="K567" s="20"/>
      <c r="L567" s="20"/>
      <c r="M567" s="20"/>
      <c r="N567" s="20"/>
      <c r="O567" s="20"/>
      <c r="P567" s="20"/>
      <c r="Q567" s="20"/>
      <c r="R567" s="20"/>
      <c r="S567" s="20"/>
      <c r="T567" s="6"/>
      <c r="U567" s="20"/>
      <c r="V567" s="6">
        <f>V566</f>
        <v>0</v>
      </c>
    </row>
    <row r="568" spans="1:22" x14ac:dyDescent="0.35">
      <c r="A568" s="20"/>
      <c r="B568" s="20"/>
      <c r="C568" s="20" t="s">
        <v>129</v>
      </c>
      <c r="D568" s="20"/>
      <c r="E568" s="20"/>
      <c r="F568" s="20"/>
      <c r="G568" s="20"/>
      <c r="H568" s="20"/>
      <c r="I568" s="20"/>
      <c r="J568" s="30"/>
      <c r="K568" s="20"/>
      <c r="L568" s="20"/>
      <c r="M568" s="20"/>
      <c r="N568" s="20"/>
      <c r="O568" s="20"/>
      <c r="P568" s="20"/>
      <c r="Q568" s="20"/>
      <c r="R568" s="20"/>
      <c r="S568" s="20"/>
      <c r="T568" s="5">
        <f>ROUND(T501+T509+T511+T514+T519+T524+T526+T531+T533+T536+T538+T540+T543+T553+T555+T557+T559+T561+T565+T567,5)</f>
        <v>23894.55</v>
      </c>
      <c r="U568" s="20"/>
      <c r="V568" s="5">
        <f>ROUND(V501+V509+V511+V514+V519+V524+V526+V531+V533+V536+V538+V540+V543+V553+V555+V557+V559+V561+V565+V567,5)</f>
        <v>85157.19</v>
      </c>
    </row>
    <row r="569" spans="1:22" x14ac:dyDescent="0.35">
      <c r="A569" s="1"/>
      <c r="B569" s="1"/>
      <c r="C569" s="1" t="s">
        <v>130</v>
      </c>
      <c r="D569" s="1"/>
      <c r="E569" s="1"/>
      <c r="F569" s="1"/>
      <c r="G569" s="1"/>
      <c r="H569" s="1"/>
      <c r="I569" s="1"/>
      <c r="J569" s="28"/>
      <c r="K569" s="1"/>
      <c r="L569" s="1"/>
      <c r="M569" s="1"/>
      <c r="N569" s="1"/>
      <c r="O569" s="1"/>
      <c r="P569" s="1"/>
      <c r="Q569" s="1"/>
      <c r="R569" s="1"/>
      <c r="S569" s="1"/>
      <c r="T569" s="29"/>
      <c r="U569" s="1"/>
      <c r="V569" s="29">
        <v>37341.74</v>
      </c>
    </row>
    <row r="570" spans="1:22" x14ac:dyDescent="0.35">
      <c r="A570" s="1"/>
      <c r="B570" s="1"/>
      <c r="C570" s="1"/>
      <c r="D570" s="1" t="s">
        <v>131</v>
      </c>
      <c r="E570" s="1"/>
      <c r="F570" s="1"/>
      <c r="G570" s="1"/>
      <c r="H570" s="1"/>
      <c r="I570" s="1"/>
      <c r="J570" s="28"/>
      <c r="K570" s="1"/>
      <c r="L570" s="1"/>
      <c r="M570" s="1"/>
      <c r="N570" s="1"/>
      <c r="O570" s="1"/>
      <c r="P570" s="1"/>
      <c r="Q570" s="1"/>
      <c r="R570" s="1"/>
      <c r="S570" s="1"/>
      <c r="T570" s="29"/>
      <c r="U570" s="1"/>
      <c r="V570" s="29">
        <v>736.07</v>
      </c>
    </row>
    <row r="571" spans="1:22" x14ac:dyDescent="0.35">
      <c r="A571" s="20"/>
      <c r="B571" s="20"/>
      <c r="C571" s="20"/>
      <c r="D571" s="20"/>
      <c r="E571" s="20"/>
      <c r="F571" s="20"/>
      <c r="G571" s="20"/>
      <c r="H571" s="20" t="s">
        <v>420</v>
      </c>
      <c r="I571" s="20"/>
      <c r="J571" s="30">
        <v>45545</v>
      </c>
      <c r="K571" s="20"/>
      <c r="L571" s="20" t="s">
        <v>464</v>
      </c>
      <c r="M571" s="20"/>
      <c r="N571" s="20" t="s">
        <v>480</v>
      </c>
      <c r="O571" s="20"/>
      <c r="P571" s="20" t="s">
        <v>592</v>
      </c>
      <c r="Q571" s="20"/>
      <c r="R571" s="20" t="s">
        <v>49</v>
      </c>
      <c r="S571" s="20"/>
      <c r="T571" s="5">
        <v>500</v>
      </c>
      <c r="U571" s="20"/>
      <c r="V571" s="5">
        <f>ROUND(V570+T571,5)</f>
        <v>1236.07</v>
      </c>
    </row>
    <row r="572" spans="1:22" x14ac:dyDescent="0.35">
      <c r="A572" s="20"/>
      <c r="B572" s="20"/>
      <c r="C572" s="20"/>
      <c r="D572" s="20"/>
      <c r="E572" s="20"/>
      <c r="F572" s="20"/>
      <c r="G572" s="20"/>
      <c r="H572" s="20" t="s">
        <v>413</v>
      </c>
      <c r="I572" s="20"/>
      <c r="J572" s="30">
        <v>45565</v>
      </c>
      <c r="K572" s="20"/>
      <c r="L572" s="20" t="s">
        <v>424</v>
      </c>
      <c r="M572" s="20"/>
      <c r="N572" s="20" t="s">
        <v>501</v>
      </c>
      <c r="O572" s="20"/>
      <c r="P572" s="20" t="s">
        <v>593</v>
      </c>
      <c r="Q572" s="20"/>
      <c r="R572" s="20" t="s">
        <v>10</v>
      </c>
      <c r="S572" s="20"/>
      <c r="T572" s="5">
        <v>50.98</v>
      </c>
      <c r="U572" s="20"/>
      <c r="V572" s="5">
        <f>ROUND(V571+T572,5)</f>
        <v>1287.05</v>
      </c>
    </row>
    <row r="573" spans="1:22" x14ac:dyDescent="0.35">
      <c r="A573" s="20"/>
      <c r="B573" s="20"/>
      <c r="C573" s="20"/>
      <c r="D573" s="20"/>
      <c r="E573" s="20"/>
      <c r="F573" s="20"/>
      <c r="G573" s="20"/>
      <c r="H573" s="20" t="s">
        <v>413</v>
      </c>
      <c r="I573" s="20"/>
      <c r="J573" s="30">
        <v>45565</v>
      </c>
      <c r="K573" s="20"/>
      <c r="L573" s="20" t="s">
        <v>424</v>
      </c>
      <c r="M573" s="20"/>
      <c r="N573" s="20" t="s">
        <v>501</v>
      </c>
      <c r="O573" s="20"/>
      <c r="P573" s="20" t="s">
        <v>594</v>
      </c>
      <c r="Q573" s="20"/>
      <c r="R573" s="20" t="s">
        <v>10</v>
      </c>
      <c r="S573" s="20"/>
      <c r="T573" s="5">
        <v>35</v>
      </c>
      <c r="U573" s="20"/>
      <c r="V573" s="5">
        <f>ROUND(V572+T573,5)</f>
        <v>1322.05</v>
      </c>
    </row>
    <row r="574" spans="1:22" x14ac:dyDescent="0.35">
      <c r="A574" s="20"/>
      <c r="B574" s="20"/>
      <c r="C574" s="20"/>
      <c r="D574" s="20"/>
      <c r="E574" s="20"/>
      <c r="F574" s="20"/>
      <c r="G574" s="20"/>
      <c r="H574" s="20" t="s">
        <v>413</v>
      </c>
      <c r="I574" s="20"/>
      <c r="J574" s="30">
        <v>45565</v>
      </c>
      <c r="K574" s="20"/>
      <c r="L574" s="20" t="s">
        <v>424</v>
      </c>
      <c r="M574" s="20"/>
      <c r="N574" s="20" t="s">
        <v>501</v>
      </c>
      <c r="O574" s="20"/>
      <c r="P574" s="20" t="s">
        <v>595</v>
      </c>
      <c r="Q574" s="20"/>
      <c r="R574" s="20" t="s">
        <v>10</v>
      </c>
      <c r="S574" s="20"/>
      <c r="T574" s="5">
        <v>40</v>
      </c>
      <c r="U574" s="20"/>
      <c r="V574" s="5">
        <f>ROUND(V573+T574,5)</f>
        <v>1362.05</v>
      </c>
    </row>
    <row r="575" spans="1:22" ht="15" thickBot="1" x14ac:dyDescent="0.4">
      <c r="A575" s="20"/>
      <c r="B575" s="20"/>
      <c r="C575" s="20"/>
      <c r="D575" s="20"/>
      <c r="E575" s="20"/>
      <c r="F575" s="20"/>
      <c r="G575" s="20"/>
      <c r="H575" s="20" t="s">
        <v>413</v>
      </c>
      <c r="I575" s="20"/>
      <c r="J575" s="30">
        <v>45565</v>
      </c>
      <c r="K575" s="20"/>
      <c r="L575" s="20" t="s">
        <v>424</v>
      </c>
      <c r="M575" s="20"/>
      <c r="N575" s="20" t="s">
        <v>501</v>
      </c>
      <c r="O575" s="20"/>
      <c r="P575" s="20" t="s">
        <v>596</v>
      </c>
      <c r="Q575" s="20"/>
      <c r="R575" s="20" t="s">
        <v>10</v>
      </c>
      <c r="S575" s="20"/>
      <c r="T575" s="6">
        <v>25.16</v>
      </c>
      <c r="U575" s="20"/>
      <c r="V575" s="6">
        <f>ROUND(V574+T575,5)</f>
        <v>1387.21</v>
      </c>
    </row>
    <row r="576" spans="1:22" x14ac:dyDescent="0.35">
      <c r="A576" s="20"/>
      <c r="B576" s="20"/>
      <c r="C576" s="20"/>
      <c r="D576" s="20" t="s">
        <v>560</v>
      </c>
      <c r="E576" s="20"/>
      <c r="F576" s="20"/>
      <c r="G576" s="20"/>
      <c r="H576" s="20"/>
      <c r="I576" s="20"/>
      <c r="J576" s="30"/>
      <c r="K576" s="20"/>
      <c r="L576" s="20"/>
      <c r="M576" s="20"/>
      <c r="N576" s="20"/>
      <c r="O576" s="20"/>
      <c r="P576" s="20"/>
      <c r="Q576" s="20"/>
      <c r="R576" s="20"/>
      <c r="S576" s="20"/>
      <c r="T576" s="5">
        <f>ROUND(SUM(T570:T575),5)</f>
        <v>651.14</v>
      </c>
      <c r="U576" s="20"/>
      <c r="V576" s="5">
        <f>V575</f>
        <v>1387.21</v>
      </c>
    </row>
    <row r="577" spans="1:22" x14ac:dyDescent="0.35">
      <c r="A577" s="1"/>
      <c r="B577" s="1"/>
      <c r="C577" s="1"/>
      <c r="D577" s="1" t="s">
        <v>132</v>
      </c>
      <c r="E577" s="1"/>
      <c r="F577" s="1"/>
      <c r="G577" s="1"/>
      <c r="H577" s="1"/>
      <c r="I577" s="1"/>
      <c r="J577" s="28"/>
      <c r="K577" s="1"/>
      <c r="L577" s="1"/>
      <c r="M577" s="1"/>
      <c r="N577" s="1"/>
      <c r="O577" s="1"/>
      <c r="P577" s="1"/>
      <c r="Q577" s="1"/>
      <c r="R577" s="1"/>
      <c r="S577" s="1"/>
      <c r="T577" s="29"/>
      <c r="U577" s="1"/>
      <c r="V577" s="29">
        <v>0</v>
      </c>
    </row>
    <row r="578" spans="1:22" x14ac:dyDescent="0.35">
      <c r="A578" s="20"/>
      <c r="B578" s="20"/>
      <c r="C578" s="20"/>
      <c r="D578" s="20" t="s">
        <v>220</v>
      </c>
      <c r="E578" s="20"/>
      <c r="F578" s="20"/>
      <c r="G578" s="20"/>
      <c r="H578" s="20"/>
      <c r="I578" s="20"/>
      <c r="J578" s="30"/>
      <c r="K578" s="20"/>
      <c r="L578" s="20"/>
      <c r="M578" s="20"/>
      <c r="N578" s="20"/>
      <c r="O578" s="20"/>
      <c r="P578" s="20"/>
      <c r="Q578" s="20"/>
      <c r="R578" s="20"/>
      <c r="S578" s="20"/>
      <c r="T578" s="5"/>
      <c r="U578" s="20"/>
      <c r="V578" s="5">
        <f>V577</f>
        <v>0</v>
      </c>
    </row>
    <row r="579" spans="1:22" x14ac:dyDescent="0.35">
      <c r="A579" s="1"/>
      <c r="B579" s="1"/>
      <c r="C579" s="1"/>
      <c r="D579" s="1" t="s">
        <v>193</v>
      </c>
      <c r="E579" s="1"/>
      <c r="F579" s="1"/>
      <c r="G579" s="1"/>
      <c r="H579" s="1"/>
      <c r="I579" s="1"/>
      <c r="J579" s="28"/>
      <c r="K579" s="1"/>
      <c r="L579" s="1"/>
      <c r="M579" s="1"/>
      <c r="N579" s="1"/>
      <c r="O579" s="1"/>
      <c r="P579" s="1"/>
      <c r="Q579" s="1"/>
      <c r="R579" s="1"/>
      <c r="S579" s="1"/>
      <c r="T579" s="29"/>
      <c r="U579" s="1"/>
      <c r="V579" s="29">
        <v>0</v>
      </c>
    </row>
    <row r="580" spans="1:22" x14ac:dyDescent="0.35">
      <c r="A580" s="20"/>
      <c r="B580" s="20"/>
      <c r="C580" s="20"/>
      <c r="D580" s="20" t="s">
        <v>561</v>
      </c>
      <c r="E580" s="20"/>
      <c r="F580" s="20"/>
      <c r="G580" s="20"/>
      <c r="H580" s="20"/>
      <c r="I580" s="20"/>
      <c r="J580" s="30"/>
      <c r="K580" s="20"/>
      <c r="L580" s="20"/>
      <c r="M580" s="20"/>
      <c r="N580" s="20"/>
      <c r="O580" s="20"/>
      <c r="P580" s="20"/>
      <c r="Q580" s="20"/>
      <c r="R580" s="20"/>
      <c r="S580" s="20"/>
      <c r="T580" s="5"/>
      <c r="U580" s="20"/>
      <c r="V580" s="5">
        <f>V579</f>
        <v>0</v>
      </c>
    </row>
    <row r="581" spans="1:22" x14ac:dyDescent="0.35">
      <c r="A581" s="1"/>
      <c r="B581" s="1"/>
      <c r="C581" s="1"/>
      <c r="D581" s="1" t="s">
        <v>133</v>
      </c>
      <c r="E581" s="1"/>
      <c r="F581" s="1"/>
      <c r="G581" s="1"/>
      <c r="H581" s="1"/>
      <c r="I581" s="1"/>
      <c r="J581" s="28"/>
      <c r="K581" s="1"/>
      <c r="L581" s="1"/>
      <c r="M581" s="1"/>
      <c r="N581" s="1"/>
      <c r="O581" s="1"/>
      <c r="P581" s="1"/>
      <c r="Q581" s="1"/>
      <c r="R581" s="1"/>
      <c r="S581" s="1"/>
      <c r="T581" s="29"/>
      <c r="U581" s="1"/>
      <c r="V581" s="29">
        <v>0</v>
      </c>
    </row>
    <row r="582" spans="1:22" x14ac:dyDescent="0.35">
      <c r="A582" s="1"/>
      <c r="B582" s="1"/>
      <c r="C582" s="1"/>
      <c r="D582" s="1"/>
      <c r="E582" s="1" t="s">
        <v>95</v>
      </c>
      <c r="F582" s="1"/>
      <c r="G582" s="1"/>
      <c r="H582" s="1"/>
      <c r="I582" s="1"/>
      <c r="J582" s="28"/>
      <c r="K582" s="1"/>
      <c r="L582" s="1"/>
      <c r="M582" s="1"/>
      <c r="N582" s="1"/>
      <c r="O582" s="1"/>
      <c r="P582" s="1"/>
      <c r="Q582" s="1"/>
      <c r="R582" s="1"/>
      <c r="S582" s="1"/>
      <c r="T582" s="29"/>
      <c r="U582" s="1"/>
      <c r="V582" s="29">
        <v>0</v>
      </c>
    </row>
    <row r="583" spans="1:22" x14ac:dyDescent="0.35">
      <c r="A583" s="20"/>
      <c r="B583" s="20"/>
      <c r="C583" s="20"/>
      <c r="D583" s="20"/>
      <c r="E583" s="20" t="s">
        <v>385</v>
      </c>
      <c r="F583" s="20"/>
      <c r="G583" s="20"/>
      <c r="H583" s="20"/>
      <c r="I583" s="20"/>
      <c r="J583" s="30"/>
      <c r="K583" s="20"/>
      <c r="L583" s="20"/>
      <c r="M583" s="20"/>
      <c r="N583" s="20"/>
      <c r="O583" s="20"/>
      <c r="P583" s="20"/>
      <c r="Q583" s="20"/>
      <c r="R583" s="20"/>
      <c r="S583" s="20"/>
      <c r="T583" s="5"/>
      <c r="U583" s="20"/>
      <c r="V583" s="5">
        <f>V582</f>
        <v>0</v>
      </c>
    </row>
    <row r="584" spans="1:22" x14ac:dyDescent="0.35">
      <c r="A584" s="1"/>
      <c r="B584" s="1"/>
      <c r="C584" s="1"/>
      <c r="D584" s="1"/>
      <c r="E584" s="1" t="s">
        <v>134</v>
      </c>
      <c r="F584" s="1"/>
      <c r="G584" s="1"/>
      <c r="H584" s="1"/>
      <c r="I584" s="1"/>
      <c r="J584" s="28"/>
      <c r="K584" s="1"/>
      <c r="L584" s="1"/>
      <c r="M584" s="1"/>
      <c r="N584" s="1"/>
      <c r="O584" s="1"/>
      <c r="P584" s="1"/>
      <c r="Q584" s="1"/>
      <c r="R584" s="1"/>
      <c r="S584" s="1"/>
      <c r="T584" s="29"/>
      <c r="U584" s="1"/>
      <c r="V584" s="29">
        <v>0</v>
      </c>
    </row>
    <row r="585" spans="1:22" x14ac:dyDescent="0.35">
      <c r="A585" s="20"/>
      <c r="B585" s="20"/>
      <c r="C585" s="20"/>
      <c r="D585" s="20"/>
      <c r="E585" s="20" t="s">
        <v>386</v>
      </c>
      <c r="F585" s="20"/>
      <c r="G585" s="20"/>
      <c r="H585" s="20"/>
      <c r="I585" s="20"/>
      <c r="J585" s="30"/>
      <c r="K585" s="20"/>
      <c r="L585" s="20"/>
      <c r="M585" s="20"/>
      <c r="N585" s="20"/>
      <c r="O585" s="20"/>
      <c r="P585" s="20"/>
      <c r="Q585" s="20"/>
      <c r="R585" s="20"/>
      <c r="S585" s="20"/>
      <c r="T585" s="5"/>
      <c r="U585" s="20"/>
      <c r="V585" s="5">
        <f>V584</f>
        <v>0</v>
      </c>
    </row>
    <row r="586" spans="1:22" x14ac:dyDescent="0.35">
      <c r="A586" s="1"/>
      <c r="B586" s="1"/>
      <c r="C586" s="1"/>
      <c r="D586" s="1"/>
      <c r="E586" s="1" t="s">
        <v>194</v>
      </c>
      <c r="F586" s="1"/>
      <c r="G586" s="1"/>
      <c r="H586" s="1"/>
      <c r="I586" s="1"/>
      <c r="J586" s="28"/>
      <c r="K586" s="1"/>
      <c r="L586" s="1"/>
      <c r="M586" s="1"/>
      <c r="N586" s="1"/>
      <c r="O586" s="1"/>
      <c r="P586" s="1"/>
      <c r="Q586" s="1"/>
      <c r="R586" s="1"/>
      <c r="S586" s="1"/>
      <c r="T586" s="29"/>
      <c r="U586" s="1"/>
      <c r="V586" s="29">
        <v>0</v>
      </c>
    </row>
    <row r="587" spans="1:22" ht="15" thickBot="1" x14ac:dyDescent="0.4">
      <c r="A587" s="20"/>
      <c r="B587" s="20"/>
      <c r="C587" s="20"/>
      <c r="D587" s="20"/>
      <c r="E587" s="20" t="s">
        <v>562</v>
      </c>
      <c r="F587" s="20"/>
      <c r="G587" s="20"/>
      <c r="H587" s="20"/>
      <c r="I587" s="20"/>
      <c r="J587" s="30"/>
      <c r="K587" s="20"/>
      <c r="L587" s="20"/>
      <c r="M587" s="20"/>
      <c r="N587" s="20"/>
      <c r="O587" s="20"/>
      <c r="P587" s="20"/>
      <c r="Q587" s="20"/>
      <c r="R587" s="20"/>
      <c r="S587" s="20"/>
      <c r="T587" s="6"/>
      <c r="U587" s="20"/>
      <c r="V587" s="6">
        <f>V586</f>
        <v>0</v>
      </c>
    </row>
    <row r="588" spans="1:22" x14ac:dyDescent="0.35">
      <c r="A588" s="20"/>
      <c r="B588" s="20"/>
      <c r="C588" s="20"/>
      <c r="D588" s="20" t="s">
        <v>135</v>
      </c>
      <c r="E588" s="20"/>
      <c r="F588" s="20"/>
      <c r="G588" s="20"/>
      <c r="H588" s="20"/>
      <c r="I588" s="20"/>
      <c r="J588" s="30"/>
      <c r="K588" s="20"/>
      <c r="L588" s="20"/>
      <c r="M588" s="20"/>
      <c r="N588" s="20"/>
      <c r="O588" s="20"/>
      <c r="P588" s="20"/>
      <c r="Q588" s="20"/>
      <c r="R588" s="20"/>
      <c r="S588" s="20"/>
      <c r="T588" s="5"/>
      <c r="U588" s="20"/>
      <c r="V588" s="5">
        <f>ROUND(V583+V585+V587,5)</f>
        <v>0</v>
      </c>
    </row>
    <row r="589" spans="1:22" x14ac:dyDescent="0.35">
      <c r="A589" s="1"/>
      <c r="B589" s="1"/>
      <c r="C589" s="1"/>
      <c r="D589" s="1" t="s">
        <v>136</v>
      </c>
      <c r="E589" s="1"/>
      <c r="F589" s="1"/>
      <c r="G589" s="1"/>
      <c r="H589" s="1"/>
      <c r="I589" s="1"/>
      <c r="J589" s="28"/>
      <c r="K589" s="1"/>
      <c r="L589" s="1"/>
      <c r="M589" s="1"/>
      <c r="N589" s="1"/>
      <c r="O589" s="1"/>
      <c r="P589" s="1"/>
      <c r="Q589" s="1"/>
      <c r="R589" s="1"/>
      <c r="S589" s="1"/>
      <c r="T589" s="29"/>
      <c r="U589" s="1"/>
      <c r="V589" s="29">
        <v>14397.68</v>
      </c>
    </row>
    <row r="590" spans="1:22" x14ac:dyDescent="0.35">
      <c r="A590" s="20"/>
      <c r="B590" s="20"/>
      <c r="C590" s="20"/>
      <c r="D590" s="20" t="s">
        <v>563</v>
      </c>
      <c r="E590" s="20"/>
      <c r="F590" s="20"/>
      <c r="G590" s="20"/>
      <c r="H590" s="20"/>
      <c r="I590" s="20"/>
      <c r="J590" s="30"/>
      <c r="K590" s="20"/>
      <c r="L590" s="20"/>
      <c r="M590" s="20"/>
      <c r="N590" s="20"/>
      <c r="O590" s="20"/>
      <c r="P590" s="20"/>
      <c r="Q590" s="20"/>
      <c r="R590" s="20"/>
      <c r="S590" s="20"/>
      <c r="T590" s="5"/>
      <c r="U590" s="20"/>
      <c r="V590" s="5">
        <f>V589</f>
        <v>14397.68</v>
      </c>
    </row>
    <row r="591" spans="1:22" x14ac:dyDescent="0.35">
      <c r="A591" s="1"/>
      <c r="B591" s="1"/>
      <c r="C591" s="1"/>
      <c r="D591" s="1" t="s">
        <v>137</v>
      </c>
      <c r="E591" s="1"/>
      <c r="F591" s="1"/>
      <c r="G591" s="1"/>
      <c r="H591" s="1"/>
      <c r="I591" s="1"/>
      <c r="J591" s="28"/>
      <c r="K591" s="1"/>
      <c r="L591" s="1"/>
      <c r="M591" s="1"/>
      <c r="N591" s="1"/>
      <c r="O591" s="1"/>
      <c r="P591" s="1"/>
      <c r="Q591" s="1"/>
      <c r="R591" s="1"/>
      <c r="S591" s="1"/>
      <c r="T591" s="29"/>
      <c r="U591" s="1"/>
      <c r="V591" s="29">
        <v>0</v>
      </c>
    </row>
    <row r="592" spans="1:22" x14ac:dyDescent="0.35">
      <c r="A592" s="20"/>
      <c r="B592" s="20"/>
      <c r="C592" s="20"/>
      <c r="D592" s="20" t="s">
        <v>564</v>
      </c>
      <c r="E592" s="20"/>
      <c r="F592" s="20"/>
      <c r="G592" s="20"/>
      <c r="H592" s="20"/>
      <c r="I592" s="20"/>
      <c r="J592" s="30"/>
      <c r="K592" s="20"/>
      <c r="L592" s="20"/>
      <c r="M592" s="20"/>
      <c r="N592" s="20"/>
      <c r="O592" s="20"/>
      <c r="P592" s="20"/>
      <c r="Q592" s="20"/>
      <c r="R592" s="20"/>
      <c r="S592" s="20"/>
      <c r="T592" s="5"/>
      <c r="U592" s="20"/>
      <c r="V592" s="5">
        <f>V591</f>
        <v>0</v>
      </c>
    </row>
    <row r="593" spans="1:22" x14ac:dyDescent="0.35">
      <c r="A593" s="1"/>
      <c r="B593" s="1"/>
      <c r="C593" s="1"/>
      <c r="D593" s="1" t="s">
        <v>138</v>
      </c>
      <c r="E593" s="1"/>
      <c r="F593" s="1"/>
      <c r="G593" s="1"/>
      <c r="H593" s="1"/>
      <c r="I593" s="1"/>
      <c r="J593" s="28"/>
      <c r="K593" s="1"/>
      <c r="L593" s="1"/>
      <c r="M593" s="1"/>
      <c r="N593" s="1"/>
      <c r="O593" s="1"/>
      <c r="P593" s="1"/>
      <c r="Q593" s="1"/>
      <c r="R593" s="1"/>
      <c r="S593" s="1"/>
      <c r="T593" s="29"/>
      <c r="U593" s="1"/>
      <c r="V593" s="29">
        <v>245.07</v>
      </c>
    </row>
    <row r="594" spans="1:22" x14ac:dyDescent="0.35">
      <c r="A594" s="20"/>
      <c r="B594" s="20"/>
      <c r="C594" s="20"/>
      <c r="D594" s="20"/>
      <c r="E594" s="20"/>
      <c r="F594" s="20"/>
      <c r="G594" s="20"/>
      <c r="H594" s="20" t="s">
        <v>413</v>
      </c>
      <c r="I594" s="20"/>
      <c r="J594" s="30">
        <v>45539</v>
      </c>
      <c r="K594" s="20"/>
      <c r="L594" s="20" t="s">
        <v>424</v>
      </c>
      <c r="M594" s="20"/>
      <c r="N594" s="20" t="s">
        <v>472</v>
      </c>
      <c r="O594" s="20"/>
      <c r="P594" s="20" t="s">
        <v>597</v>
      </c>
      <c r="Q594" s="20"/>
      <c r="R594" s="20" t="s">
        <v>10</v>
      </c>
      <c r="S594" s="20"/>
      <c r="T594" s="5">
        <v>28.42</v>
      </c>
      <c r="U594" s="20"/>
      <c r="V594" s="5">
        <f>ROUND(V593+T594,5)</f>
        <v>273.49</v>
      </c>
    </row>
    <row r="595" spans="1:22" x14ac:dyDescent="0.35">
      <c r="A595" s="20"/>
      <c r="B595" s="20"/>
      <c r="C595" s="20"/>
      <c r="D595" s="20"/>
      <c r="E595" s="20"/>
      <c r="F595" s="20"/>
      <c r="G595" s="20"/>
      <c r="H595" s="20" t="s">
        <v>413</v>
      </c>
      <c r="I595" s="20"/>
      <c r="J595" s="30">
        <v>45553</v>
      </c>
      <c r="K595" s="20"/>
      <c r="L595" s="20" t="s">
        <v>424</v>
      </c>
      <c r="M595" s="20"/>
      <c r="N595" s="20" t="s">
        <v>472</v>
      </c>
      <c r="O595" s="20"/>
      <c r="P595" s="20" t="s">
        <v>598</v>
      </c>
      <c r="Q595" s="20"/>
      <c r="R595" s="20" t="s">
        <v>10</v>
      </c>
      <c r="S595" s="20"/>
      <c r="T595" s="5">
        <v>31.24</v>
      </c>
      <c r="U595" s="20"/>
      <c r="V595" s="5">
        <f>ROUND(V594+T595,5)</f>
        <v>304.73</v>
      </c>
    </row>
    <row r="596" spans="1:22" x14ac:dyDescent="0.35">
      <c r="A596" s="20"/>
      <c r="B596" s="20"/>
      <c r="C596" s="20"/>
      <c r="D596" s="20"/>
      <c r="E596" s="20"/>
      <c r="F596" s="20"/>
      <c r="G596" s="20"/>
      <c r="H596" s="20" t="s">
        <v>413</v>
      </c>
      <c r="I596" s="20"/>
      <c r="J596" s="30">
        <v>45555</v>
      </c>
      <c r="K596" s="20"/>
      <c r="L596" s="20" t="s">
        <v>424</v>
      </c>
      <c r="M596" s="20"/>
      <c r="N596" s="20" t="s">
        <v>472</v>
      </c>
      <c r="O596" s="20"/>
      <c r="P596" s="20" t="s">
        <v>599</v>
      </c>
      <c r="Q596" s="20"/>
      <c r="R596" s="20" t="s">
        <v>10</v>
      </c>
      <c r="S596" s="20"/>
      <c r="T596" s="5">
        <v>72.569999999999993</v>
      </c>
      <c r="U596" s="20"/>
      <c r="V596" s="5">
        <f>ROUND(V595+T596,5)</f>
        <v>377.3</v>
      </c>
    </row>
    <row r="597" spans="1:22" x14ac:dyDescent="0.35">
      <c r="A597" s="20"/>
      <c r="B597" s="20"/>
      <c r="C597" s="20"/>
      <c r="D597" s="20"/>
      <c r="E597" s="20"/>
      <c r="F597" s="20"/>
      <c r="G597" s="20"/>
      <c r="H597" s="20" t="s">
        <v>413</v>
      </c>
      <c r="I597" s="20"/>
      <c r="J597" s="30">
        <v>45562</v>
      </c>
      <c r="K597" s="20"/>
      <c r="L597" s="20" t="s">
        <v>424</v>
      </c>
      <c r="M597" s="20"/>
      <c r="N597" s="20" t="s">
        <v>500</v>
      </c>
      <c r="O597" s="20"/>
      <c r="P597" s="20" t="s">
        <v>600</v>
      </c>
      <c r="Q597" s="20"/>
      <c r="R597" s="20" t="s">
        <v>10</v>
      </c>
      <c r="S597" s="20"/>
      <c r="T597" s="5">
        <v>3.5</v>
      </c>
      <c r="U597" s="20"/>
      <c r="V597" s="5">
        <f>ROUND(V596+T597,5)</f>
        <v>380.8</v>
      </c>
    </row>
    <row r="598" spans="1:22" ht="15" thickBot="1" x14ac:dyDescent="0.4">
      <c r="A598" s="20"/>
      <c r="B598" s="20"/>
      <c r="C598" s="20"/>
      <c r="D598" s="20"/>
      <c r="E598" s="20"/>
      <c r="F598" s="20"/>
      <c r="G598" s="20"/>
      <c r="H598" s="20" t="s">
        <v>413</v>
      </c>
      <c r="I598" s="20"/>
      <c r="J598" s="30">
        <v>45562</v>
      </c>
      <c r="K598" s="20"/>
      <c r="L598" s="20" t="s">
        <v>424</v>
      </c>
      <c r="M598" s="20"/>
      <c r="N598" s="20" t="s">
        <v>500</v>
      </c>
      <c r="O598" s="20"/>
      <c r="P598" s="20" t="s">
        <v>600</v>
      </c>
      <c r="Q598" s="20"/>
      <c r="R598" s="20" t="s">
        <v>10</v>
      </c>
      <c r="S598" s="20"/>
      <c r="T598" s="6">
        <v>51.9</v>
      </c>
      <c r="U598" s="20"/>
      <c r="V598" s="6">
        <f>ROUND(V597+T598,5)</f>
        <v>432.7</v>
      </c>
    </row>
    <row r="599" spans="1:22" x14ac:dyDescent="0.35">
      <c r="A599" s="20"/>
      <c r="B599" s="20"/>
      <c r="C599" s="20"/>
      <c r="D599" s="20" t="s">
        <v>565</v>
      </c>
      <c r="E599" s="20"/>
      <c r="F599" s="20"/>
      <c r="G599" s="20"/>
      <c r="H599" s="20"/>
      <c r="I599" s="20"/>
      <c r="J599" s="30"/>
      <c r="K599" s="20"/>
      <c r="L599" s="20"/>
      <c r="M599" s="20"/>
      <c r="N599" s="20"/>
      <c r="O599" s="20"/>
      <c r="P599" s="20"/>
      <c r="Q599" s="20"/>
      <c r="R599" s="20"/>
      <c r="S599" s="20"/>
      <c r="T599" s="5">
        <f>ROUND(SUM(T593:T598),5)</f>
        <v>187.63</v>
      </c>
      <c r="U599" s="20"/>
      <c r="V599" s="5">
        <f>V598</f>
        <v>432.7</v>
      </c>
    </row>
    <row r="600" spans="1:22" x14ac:dyDescent="0.35">
      <c r="A600" s="1"/>
      <c r="B600" s="1"/>
      <c r="C600" s="1"/>
      <c r="D600" s="1" t="s">
        <v>139</v>
      </c>
      <c r="E600" s="1"/>
      <c r="F600" s="1"/>
      <c r="G600" s="1"/>
      <c r="H600" s="1"/>
      <c r="I600" s="1"/>
      <c r="J600" s="28"/>
      <c r="K600" s="1"/>
      <c r="L600" s="1"/>
      <c r="M600" s="1"/>
      <c r="N600" s="1"/>
      <c r="O600" s="1"/>
      <c r="P600" s="1"/>
      <c r="Q600" s="1"/>
      <c r="R600" s="1"/>
      <c r="S600" s="1"/>
      <c r="T600" s="29"/>
      <c r="U600" s="1"/>
      <c r="V600" s="29">
        <v>0</v>
      </c>
    </row>
    <row r="601" spans="1:22" x14ac:dyDescent="0.35">
      <c r="A601" s="1"/>
      <c r="B601" s="1"/>
      <c r="C601" s="1"/>
      <c r="D601" s="1"/>
      <c r="E601" s="1" t="s">
        <v>195</v>
      </c>
      <c r="F601" s="1"/>
      <c r="G601" s="1"/>
      <c r="H601" s="1"/>
      <c r="I601" s="1"/>
      <c r="J601" s="28"/>
      <c r="K601" s="1"/>
      <c r="L601" s="1"/>
      <c r="M601" s="1"/>
      <c r="N601" s="1"/>
      <c r="O601" s="1"/>
      <c r="P601" s="1"/>
      <c r="Q601" s="1"/>
      <c r="R601" s="1"/>
      <c r="S601" s="1"/>
      <c r="T601" s="29"/>
      <c r="U601" s="1"/>
      <c r="V601" s="29">
        <v>0</v>
      </c>
    </row>
    <row r="602" spans="1:22" x14ac:dyDescent="0.35">
      <c r="A602" s="20"/>
      <c r="B602" s="20"/>
      <c r="C602" s="20"/>
      <c r="D602" s="20"/>
      <c r="E602" s="20" t="s">
        <v>320</v>
      </c>
      <c r="F602" s="20"/>
      <c r="G602" s="20"/>
      <c r="H602" s="20"/>
      <c r="I602" s="20"/>
      <c r="J602" s="30"/>
      <c r="K602" s="20"/>
      <c r="L602" s="20"/>
      <c r="M602" s="20"/>
      <c r="N602" s="20"/>
      <c r="O602" s="20"/>
      <c r="P602" s="20"/>
      <c r="Q602" s="20"/>
      <c r="R602" s="20"/>
      <c r="S602" s="20"/>
      <c r="T602" s="5"/>
      <c r="U602" s="20"/>
      <c r="V602" s="5">
        <f>V601</f>
        <v>0</v>
      </c>
    </row>
    <row r="603" spans="1:22" x14ac:dyDescent="0.35">
      <c r="A603" s="1"/>
      <c r="B603" s="1"/>
      <c r="C603" s="1"/>
      <c r="D603" s="1"/>
      <c r="E603" s="1" t="s">
        <v>44</v>
      </c>
      <c r="F603" s="1"/>
      <c r="G603" s="1"/>
      <c r="H603" s="1"/>
      <c r="I603" s="1"/>
      <c r="J603" s="28"/>
      <c r="K603" s="1"/>
      <c r="L603" s="1"/>
      <c r="M603" s="1"/>
      <c r="N603" s="1"/>
      <c r="O603" s="1"/>
      <c r="P603" s="1"/>
      <c r="Q603" s="1"/>
      <c r="R603" s="1"/>
      <c r="S603" s="1"/>
      <c r="T603" s="29"/>
      <c r="U603" s="1"/>
      <c r="V603" s="29">
        <v>0</v>
      </c>
    </row>
    <row r="604" spans="1:22" x14ac:dyDescent="0.35">
      <c r="A604" s="20"/>
      <c r="B604" s="20"/>
      <c r="C604" s="20"/>
      <c r="D604" s="20"/>
      <c r="E604" s="20" t="s">
        <v>321</v>
      </c>
      <c r="F604" s="20"/>
      <c r="G604" s="20"/>
      <c r="H604" s="20"/>
      <c r="I604" s="20"/>
      <c r="J604" s="30"/>
      <c r="K604" s="20"/>
      <c r="L604" s="20"/>
      <c r="M604" s="20"/>
      <c r="N604" s="20"/>
      <c r="O604" s="20"/>
      <c r="P604" s="20"/>
      <c r="Q604" s="20"/>
      <c r="R604" s="20"/>
      <c r="S604" s="20"/>
      <c r="T604" s="5"/>
      <c r="U604" s="20"/>
      <c r="V604" s="5">
        <f>V603</f>
        <v>0</v>
      </c>
    </row>
    <row r="605" spans="1:22" x14ac:dyDescent="0.35">
      <c r="A605" s="1"/>
      <c r="B605" s="1"/>
      <c r="C605" s="1"/>
      <c r="D605" s="1"/>
      <c r="E605" s="1" t="s">
        <v>196</v>
      </c>
      <c r="F605" s="1"/>
      <c r="G605" s="1"/>
      <c r="H605" s="1"/>
      <c r="I605" s="1"/>
      <c r="J605" s="28"/>
      <c r="K605" s="1"/>
      <c r="L605" s="1"/>
      <c r="M605" s="1"/>
      <c r="N605" s="1"/>
      <c r="O605" s="1"/>
      <c r="P605" s="1"/>
      <c r="Q605" s="1"/>
      <c r="R605" s="1"/>
      <c r="S605" s="1"/>
      <c r="T605" s="29"/>
      <c r="U605" s="1"/>
      <c r="V605" s="29">
        <v>0</v>
      </c>
    </row>
    <row r="606" spans="1:22" x14ac:dyDescent="0.35">
      <c r="A606" s="20"/>
      <c r="B606" s="20"/>
      <c r="C606" s="20"/>
      <c r="D606" s="20"/>
      <c r="E606" s="20" t="s">
        <v>322</v>
      </c>
      <c r="F606" s="20"/>
      <c r="G606" s="20"/>
      <c r="H606" s="20"/>
      <c r="I606" s="20"/>
      <c r="J606" s="30"/>
      <c r="K606" s="20"/>
      <c r="L606" s="20"/>
      <c r="M606" s="20"/>
      <c r="N606" s="20"/>
      <c r="O606" s="20"/>
      <c r="P606" s="20"/>
      <c r="Q606" s="20"/>
      <c r="R606" s="20"/>
      <c r="S606" s="20"/>
      <c r="T606" s="5"/>
      <c r="U606" s="20"/>
      <c r="V606" s="5">
        <f>V605</f>
        <v>0</v>
      </c>
    </row>
    <row r="607" spans="1:22" x14ac:dyDescent="0.35">
      <c r="A607" s="1"/>
      <c r="B607" s="1"/>
      <c r="C607" s="1"/>
      <c r="D607" s="1"/>
      <c r="E607" s="1" t="s">
        <v>45</v>
      </c>
      <c r="F607" s="1"/>
      <c r="G607" s="1"/>
      <c r="H607" s="1"/>
      <c r="I607" s="1"/>
      <c r="J607" s="28"/>
      <c r="K607" s="1"/>
      <c r="L607" s="1"/>
      <c r="M607" s="1"/>
      <c r="N607" s="1"/>
      <c r="O607" s="1"/>
      <c r="P607" s="1"/>
      <c r="Q607" s="1"/>
      <c r="R607" s="1"/>
      <c r="S607" s="1"/>
      <c r="T607" s="29"/>
      <c r="U607" s="1"/>
      <c r="V607" s="29">
        <v>0</v>
      </c>
    </row>
    <row r="608" spans="1:22" x14ac:dyDescent="0.35">
      <c r="A608" s="20"/>
      <c r="B608" s="20"/>
      <c r="C608" s="20"/>
      <c r="D608" s="20"/>
      <c r="E608" s="20"/>
      <c r="F608" s="20"/>
      <c r="G608" s="20"/>
      <c r="H608" s="20" t="s">
        <v>420</v>
      </c>
      <c r="I608" s="20"/>
      <c r="J608" s="30">
        <v>45546</v>
      </c>
      <c r="K608" s="20"/>
      <c r="L608" s="20" t="s">
        <v>456</v>
      </c>
      <c r="M608" s="20"/>
      <c r="N608" s="20" t="s">
        <v>514</v>
      </c>
      <c r="O608" s="20"/>
      <c r="P608" s="20" t="s">
        <v>601</v>
      </c>
      <c r="Q608" s="20"/>
      <c r="R608" s="20" t="s">
        <v>45</v>
      </c>
      <c r="S608" s="20"/>
      <c r="T608" s="5">
        <v>7500</v>
      </c>
      <c r="U608" s="20"/>
      <c r="V608" s="5">
        <f t="shared" ref="V608:V619" si="14">ROUND(V607+T608,5)</f>
        <v>7500</v>
      </c>
    </row>
    <row r="609" spans="1:22" x14ac:dyDescent="0.35">
      <c r="A609" s="20"/>
      <c r="B609" s="20"/>
      <c r="C609" s="20"/>
      <c r="D609" s="20"/>
      <c r="E609" s="20"/>
      <c r="F609" s="20"/>
      <c r="G609" s="20"/>
      <c r="H609" s="20" t="s">
        <v>420</v>
      </c>
      <c r="I609" s="20"/>
      <c r="J609" s="30">
        <v>45546</v>
      </c>
      <c r="K609" s="20"/>
      <c r="L609" s="20" t="s">
        <v>456</v>
      </c>
      <c r="M609" s="20"/>
      <c r="N609" s="20" t="s">
        <v>515</v>
      </c>
      <c r="O609" s="20"/>
      <c r="P609" s="20" t="s">
        <v>601</v>
      </c>
      <c r="Q609" s="20"/>
      <c r="R609" s="20" t="s">
        <v>45</v>
      </c>
      <c r="S609" s="20"/>
      <c r="T609" s="5">
        <v>40000</v>
      </c>
      <c r="U609" s="20"/>
      <c r="V609" s="5">
        <f t="shared" si="14"/>
        <v>47500</v>
      </c>
    </row>
    <row r="610" spans="1:22" x14ac:dyDescent="0.35">
      <c r="A610" s="20"/>
      <c r="B610" s="20"/>
      <c r="C610" s="20"/>
      <c r="D610" s="20"/>
      <c r="E610" s="20"/>
      <c r="F610" s="20"/>
      <c r="G610" s="20"/>
      <c r="H610" s="20" t="s">
        <v>420</v>
      </c>
      <c r="I610" s="20"/>
      <c r="J610" s="30">
        <v>45546</v>
      </c>
      <c r="K610" s="20"/>
      <c r="L610" s="20" t="s">
        <v>456</v>
      </c>
      <c r="M610" s="20"/>
      <c r="N610" s="20" t="s">
        <v>505</v>
      </c>
      <c r="O610" s="20"/>
      <c r="P610" s="20" t="s">
        <v>601</v>
      </c>
      <c r="Q610" s="20"/>
      <c r="R610" s="20" t="s">
        <v>45</v>
      </c>
      <c r="S610" s="20"/>
      <c r="T610" s="5">
        <v>40000</v>
      </c>
      <c r="U610" s="20"/>
      <c r="V610" s="5">
        <f t="shared" si="14"/>
        <v>87500</v>
      </c>
    </row>
    <row r="611" spans="1:22" x14ac:dyDescent="0.35">
      <c r="A611" s="20"/>
      <c r="B611" s="20"/>
      <c r="C611" s="20"/>
      <c r="D611" s="20"/>
      <c r="E611" s="20"/>
      <c r="F611" s="20"/>
      <c r="G611" s="20"/>
      <c r="H611" s="20" t="s">
        <v>420</v>
      </c>
      <c r="I611" s="20"/>
      <c r="J611" s="30">
        <v>45546</v>
      </c>
      <c r="K611" s="20"/>
      <c r="L611" s="20" t="s">
        <v>456</v>
      </c>
      <c r="M611" s="20"/>
      <c r="N611" s="20" t="s">
        <v>503</v>
      </c>
      <c r="O611" s="20"/>
      <c r="P611" s="20" t="s">
        <v>601</v>
      </c>
      <c r="Q611" s="20"/>
      <c r="R611" s="20" t="s">
        <v>45</v>
      </c>
      <c r="S611" s="20"/>
      <c r="T611" s="5">
        <v>40000</v>
      </c>
      <c r="U611" s="20"/>
      <c r="V611" s="5">
        <f t="shared" si="14"/>
        <v>127500</v>
      </c>
    </row>
    <row r="612" spans="1:22" x14ac:dyDescent="0.35">
      <c r="A612" s="20"/>
      <c r="B612" s="20"/>
      <c r="C612" s="20"/>
      <c r="D612" s="20"/>
      <c r="E612" s="20"/>
      <c r="F612" s="20"/>
      <c r="G612" s="20"/>
      <c r="H612" s="20" t="s">
        <v>420</v>
      </c>
      <c r="I612" s="20"/>
      <c r="J612" s="30">
        <v>45546</v>
      </c>
      <c r="K612" s="20"/>
      <c r="L612" s="20" t="s">
        <v>456</v>
      </c>
      <c r="M612" s="20"/>
      <c r="N612" s="20" t="s">
        <v>516</v>
      </c>
      <c r="O612" s="20"/>
      <c r="P612" s="20" t="s">
        <v>601</v>
      </c>
      <c r="Q612" s="20"/>
      <c r="R612" s="20" t="s">
        <v>45</v>
      </c>
      <c r="S612" s="20"/>
      <c r="T612" s="5">
        <v>10000</v>
      </c>
      <c r="U612" s="20"/>
      <c r="V612" s="5">
        <f t="shared" si="14"/>
        <v>137500</v>
      </c>
    </row>
    <row r="613" spans="1:22" x14ac:dyDescent="0.35">
      <c r="A613" s="20"/>
      <c r="B613" s="20"/>
      <c r="C613" s="20"/>
      <c r="D613" s="20"/>
      <c r="E613" s="20"/>
      <c r="F613" s="20"/>
      <c r="G613" s="20"/>
      <c r="H613" s="20" t="s">
        <v>420</v>
      </c>
      <c r="I613" s="20"/>
      <c r="J613" s="30">
        <v>45546</v>
      </c>
      <c r="K613" s="20"/>
      <c r="L613" s="20" t="s">
        <v>456</v>
      </c>
      <c r="M613" s="20"/>
      <c r="N613" s="20" t="s">
        <v>517</v>
      </c>
      <c r="O613" s="20"/>
      <c r="P613" s="20" t="s">
        <v>601</v>
      </c>
      <c r="Q613" s="20"/>
      <c r="R613" s="20" t="s">
        <v>45</v>
      </c>
      <c r="S613" s="20"/>
      <c r="T613" s="5">
        <v>5000</v>
      </c>
      <c r="U613" s="20"/>
      <c r="V613" s="5">
        <f t="shared" si="14"/>
        <v>142500</v>
      </c>
    </row>
    <row r="614" spans="1:22" x14ac:dyDescent="0.35">
      <c r="A614" s="20"/>
      <c r="B614" s="20"/>
      <c r="C614" s="20"/>
      <c r="D614" s="20"/>
      <c r="E614" s="20"/>
      <c r="F614" s="20"/>
      <c r="G614" s="20"/>
      <c r="H614" s="20" t="s">
        <v>420</v>
      </c>
      <c r="I614" s="20"/>
      <c r="J614" s="30">
        <v>45546</v>
      </c>
      <c r="K614" s="20"/>
      <c r="L614" s="20" t="s">
        <v>456</v>
      </c>
      <c r="M614" s="20"/>
      <c r="N614" s="20" t="s">
        <v>502</v>
      </c>
      <c r="O614" s="20"/>
      <c r="P614" s="20" t="s">
        <v>601</v>
      </c>
      <c r="Q614" s="20"/>
      <c r="R614" s="20" t="s">
        <v>45</v>
      </c>
      <c r="S614" s="20"/>
      <c r="T614" s="5">
        <v>10000</v>
      </c>
      <c r="U614" s="20"/>
      <c r="V614" s="5">
        <f t="shared" si="14"/>
        <v>152500</v>
      </c>
    </row>
    <row r="615" spans="1:22" x14ac:dyDescent="0.35">
      <c r="A615" s="20"/>
      <c r="B615" s="20"/>
      <c r="C615" s="20"/>
      <c r="D615" s="20"/>
      <c r="E615" s="20"/>
      <c r="F615" s="20"/>
      <c r="G615" s="20"/>
      <c r="H615" s="20" t="s">
        <v>420</v>
      </c>
      <c r="I615" s="20"/>
      <c r="J615" s="30">
        <v>45546</v>
      </c>
      <c r="K615" s="20"/>
      <c r="L615" s="20" t="s">
        <v>456</v>
      </c>
      <c r="M615" s="20"/>
      <c r="N615" s="20" t="s">
        <v>518</v>
      </c>
      <c r="O615" s="20"/>
      <c r="P615" s="20" t="s">
        <v>601</v>
      </c>
      <c r="Q615" s="20"/>
      <c r="R615" s="20" t="s">
        <v>45</v>
      </c>
      <c r="S615" s="20"/>
      <c r="T615" s="5">
        <v>10000</v>
      </c>
      <c r="U615" s="20"/>
      <c r="V615" s="5">
        <f t="shared" si="14"/>
        <v>162500</v>
      </c>
    </row>
    <row r="616" spans="1:22" x14ac:dyDescent="0.35">
      <c r="A616" s="20"/>
      <c r="B616" s="20"/>
      <c r="C616" s="20"/>
      <c r="D616" s="20"/>
      <c r="E616" s="20"/>
      <c r="F616" s="20"/>
      <c r="G616" s="20"/>
      <c r="H616" s="20" t="s">
        <v>420</v>
      </c>
      <c r="I616" s="20"/>
      <c r="J616" s="30">
        <v>45546</v>
      </c>
      <c r="K616" s="20"/>
      <c r="L616" s="20" t="s">
        <v>456</v>
      </c>
      <c r="M616" s="20"/>
      <c r="N616" s="20" t="s">
        <v>519</v>
      </c>
      <c r="O616" s="20"/>
      <c r="P616" s="20" t="s">
        <v>601</v>
      </c>
      <c r="Q616" s="20"/>
      <c r="R616" s="20" t="s">
        <v>45</v>
      </c>
      <c r="S616" s="20"/>
      <c r="T616" s="5">
        <v>10000</v>
      </c>
      <c r="U616" s="20"/>
      <c r="V616" s="5">
        <f t="shared" si="14"/>
        <v>172500</v>
      </c>
    </row>
    <row r="617" spans="1:22" x14ac:dyDescent="0.35">
      <c r="A617" s="20"/>
      <c r="B617" s="20"/>
      <c r="C617" s="20"/>
      <c r="D617" s="20"/>
      <c r="E617" s="20"/>
      <c r="F617" s="20"/>
      <c r="G617" s="20"/>
      <c r="H617" s="20" t="s">
        <v>420</v>
      </c>
      <c r="I617" s="20"/>
      <c r="J617" s="30">
        <v>45546</v>
      </c>
      <c r="K617" s="20"/>
      <c r="L617" s="20" t="s">
        <v>456</v>
      </c>
      <c r="M617" s="20"/>
      <c r="N617" s="20" t="s">
        <v>520</v>
      </c>
      <c r="O617" s="20"/>
      <c r="P617" s="20" t="s">
        <v>601</v>
      </c>
      <c r="Q617" s="20"/>
      <c r="R617" s="20" t="s">
        <v>45</v>
      </c>
      <c r="S617" s="20"/>
      <c r="T617" s="5">
        <v>10000</v>
      </c>
      <c r="U617" s="20"/>
      <c r="V617" s="5">
        <f t="shared" si="14"/>
        <v>182500</v>
      </c>
    </row>
    <row r="618" spans="1:22" x14ac:dyDescent="0.35">
      <c r="A618" s="20"/>
      <c r="B618" s="20"/>
      <c r="C618" s="20"/>
      <c r="D618" s="20"/>
      <c r="E618" s="20"/>
      <c r="F618" s="20"/>
      <c r="G618" s="20"/>
      <c r="H618" s="20" t="s">
        <v>420</v>
      </c>
      <c r="I618" s="20"/>
      <c r="J618" s="30">
        <v>45546</v>
      </c>
      <c r="K618" s="20"/>
      <c r="L618" s="20" t="s">
        <v>456</v>
      </c>
      <c r="M618" s="20"/>
      <c r="N618" s="20" t="s">
        <v>521</v>
      </c>
      <c r="O618" s="20"/>
      <c r="P618" s="20" t="s">
        <v>601</v>
      </c>
      <c r="Q618" s="20"/>
      <c r="R618" s="20" t="s">
        <v>45</v>
      </c>
      <c r="S618" s="20"/>
      <c r="T618" s="5">
        <v>7500</v>
      </c>
      <c r="U618" s="20"/>
      <c r="V618" s="5">
        <f t="shared" si="14"/>
        <v>190000</v>
      </c>
    </row>
    <row r="619" spans="1:22" ht="15" thickBot="1" x14ac:dyDescent="0.4">
      <c r="A619" s="20"/>
      <c r="B619" s="20"/>
      <c r="C619" s="20"/>
      <c r="D619" s="20"/>
      <c r="E619" s="20"/>
      <c r="F619" s="20"/>
      <c r="G619" s="20"/>
      <c r="H619" s="20" t="s">
        <v>420</v>
      </c>
      <c r="I619" s="20"/>
      <c r="J619" s="30">
        <v>45546</v>
      </c>
      <c r="K619" s="20"/>
      <c r="L619" s="20" t="s">
        <v>456</v>
      </c>
      <c r="M619" s="20"/>
      <c r="N619" s="20" t="s">
        <v>504</v>
      </c>
      <c r="O619" s="20"/>
      <c r="P619" s="20" t="s">
        <v>601</v>
      </c>
      <c r="Q619" s="20"/>
      <c r="R619" s="20" t="s">
        <v>45</v>
      </c>
      <c r="S619" s="20"/>
      <c r="T619" s="6">
        <v>10000</v>
      </c>
      <c r="U619" s="20"/>
      <c r="V619" s="6">
        <f t="shared" si="14"/>
        <v>200000</v>
      </c>
    </row>
    <row r="620" spans="1:22" x14ac:dyDescent="0.35">
      <c r="A620" s="20"/>
      <c r="B620" s="20"/>
      <c r="C620" s="20"/>
      <c r="D620" s="20"/>
      <c r="E620" s="20" t="s">
        <v>323</v>
      </c>
      <c r="F620" s="20"/>
      <c r="G620" s="20"/>
      <c r="H620" s="20"/>
      <c r="I620" s="20"/>
      <c r="J620" s="30"/>
      <c r="K620" s="20"/>
      <c r="L620" s="20"/>
      <c r="M620" s="20"/>
      <c r="N620" s="20"/>
      <c r="O620" s="20"/>
      <c r="P620" s="20"/>
      <c r="Q620" s="20"/>
      <c r="R620" s="20"/>
      <c r="S620" s="20"/>
      <c r="T620" s="5">
        <f>ROUND(SUM(T607:T619),5)</f>
        <v>200000</v>
      </c>
      <c r="U620" s="20"/>
      <c r="V620" s="5">
        <f>V619</f>
        <v>200000</v>
      </c>
    </row>
    <row r="621" spans="1:22" x14ac:dyDescent="0.35">
      <c r="A621" s="1"/>
      <c r="B621" s="1"/>
      <c r="C621" s="1"/>
      <c r="D621" s="1"/>
      <c r="E621" s="1" t="s">
        <v>46</v>
      </c>
      <c r="F621" s="1"/>
      <c r="G621" s="1"/>
      <c r="H621" s="1"/>
      <c r="I621" s="1"/>
      <c r="J621" s="28"/>
      <c r="K621" s="1"/>
      <c r="L621" s="1"/>
      <c r="M621" s="1"/>
      <c r="N621" s="1"/>
      <c r="O621" s="1"/>
      <c r="P621" s="1"/>
      <c r="Q621" s="1"/>
      <c r="R621" s="1"/>
      <c r="S621" s="1"/>
      <c r="T621" s="29"/>
      <c r="U621" s="1"/>
      <c r="V621" s="29">
        <v>0</v>
      </c>
    </row>
    <row r="622" spans="1:22" x14ac:dyDescent="0.35">
      <c r="A622" s="20"/>
      <c r="B622" s="20"/>
      <c r="C622" s="20"/>
      <c r="D622" s="20"/>
      <c r="E622" s="20" t="s">
        <v>324</v>
      </c>
      <c r="F622" s="20"/>
      <c r="G622" s="20"/>
      <c r="H622" s="20"/>
      <c r="I622" s="20"/>
      <c r="J622" s="30"/>
      <c r="K622" s="20"/>
      <c r="L622" s="20"/>
      <c r="M622" s="20"/>
      <c r="N622" s="20"/>
      <c r="O622" s="20"/>
      <c r="P622" s="20"/>
      <c r="Q622" s="20"/>
      <c r="R622" s="20"/>
      <c r="S622" s="20"/>
      <c r="T622" s="5"/>
      <c r="U622" s="20"/>
      <c r="V622" s="5">
        <f>V621</f>
        <v>0</v>
      </c>
    </row>
    <row r="623" spans="1:22" x14ac:dyDescent="0.35">
      <c r="A623" s="1"/>
      <c r="B623" s="1"/>
      <c r="C623" s="1"/>
      <c r="D623" s="1"/>
      <c r="E623" s="1" t="s">
        <v>197</v>
      </c>
      <c r="F623" s="1"/>
      <c r="G623" s="1"/>
      <c r="H623" s="1"/>
      <c r="I623" s="1"/>
      <c r="J623" s="28"/>
      <c r="K623" s="1"/>
      <c r="L623" s="1"/>
      <c r="M623" s="1"/>
      <c r="N623" s="1"/>
      <c r="O623" s="1"/>
      <c r="P623" s="1"/>
      <c r="Q623" s="1"/>
      <c r="R623" s="1"/>
      <c r="S623" s="1"/>
      <c r="T623" s="29"/>
      <c r="U623" s="1"/>
      <c r="V623" s="29">
        <v>0</v>
      </c>
    </row>
    <row r="624" spans="1:22" x14ac:dyDescent="0.35">
      <c r="A624" s="20"/>
      <c r="B624" s="20"/>
      <c r="C624" s="20"/>
      <c r="D624" s="20"/>
      <c r="E624" s="20" t="s">
        <v>325</v>
      </c>
      <c r="F624" s="20"/>
      <c r="G624" s="20"/>
      <c r="H624" s="20"/>
      <c r="I624" s="20"/>
      <c r="J624" s="30"/>
      <c r="K624" s="20"/>
      <c r="L624" s="20"/>
      <c r="M624" s="20"/>
      <c r="N624" s="20"/>
      <c r="O624" s="20"/>
      <c r="P624" s="20"/>
      <c r="Q624" s="20"/>
      <c r="R624" s="20"/>
      <c r="S624" s="20"/>
      <c r="T624" s="5"/>
      <c r="U624" s="20"/>
      <c r="V624" s="5">
        <f>V623</f>
        <v>0</v>
      </c>
    </row>
    <row r="625" spans="1:22" x14ac:dyDescent="0.35">
      <c r="A625" s="1"/>
      <c r="B625" s="1"/>
      <c r="C625" s="1"/>
      <c r="D625" s="1"/>
      <c r="E625" s="1" t="s">
        <v>47</v>
      </c>
      <c r="F625" s="1"/>
      <c r="G625" s="1"/>
      <c r="H625" s="1"/>
      <c r="I625" s="1"/>
      <c r="J625" s="28"/>
      <c r="K625" s="1"/>
      <c r="L625" s="1"/>
      <c r="M625" s="1"/>
      <c r="N625" s="1"/>
      <c r="O625" s="1"/>
      <c r="P625" s="1"/>
      <c r="Q625" s="1"/>
      <c r="R625" s="1"/>
      <c r="S625" s="1"/>
      <c r="T625" s="29"/>
      <c r="U625" s="1"/>
      <c r="V625" s="29">
        <v>0</v>
      </c>
    </row>
    <row r="626" spans="1:22" x14ac:dyDescent="0.35">
      <c r="A626" s="20"/>
      <c r="B626" s="20"/>
      <c r="C626" s="20"/>
      <c r="D626" s="20"/>
      <c r="E626" s="20" t="s">
        <v>326</v>
      </c>
      <c r="F626" s="20"/>
      <c r="G626" s="20"/>
      <c r="H626" s="20"/>
      <c r="I626" s="20"/>
      <c r="J626" s="30"/>
      <c r="K626" s="20"/>
      <c r="L626" s="20"/>
      <c r="M626" s="20"/>
      <c r="N626" s="20"/>
      <c r="O626" s="20"/>
      <c r="P626" s="20"/>
      <c r="Q626" s="20"/>
      <c r="R626" s="20"/>
      <c r="S626" s="20"/>
      <c r="T626" s="5"/>
      <c r="U626" s="20"/>
      <c r="V626" s="5">
        <f>V625</f>
        <v>0</v>
      </c>
    </row>
    <row r="627" spans="1:22" x14ac:dyDescent="0.35">
      <c r="A627" s="1"/>
      <c r="B627" s="1"/>
      <c r="C627" s="1"/>
      <c r="D627" s="1"/>
      <c r="E627" s="1" t="s">
        <v>198</v>
      </c>
      <c r="F627" s="1"/>
      <c r="G627" s="1"/>
      <c r="H627" s="1"/>
      <c r="I627" s="1"/>
      <c r="J627" s="28"/>
      <c r="K627" s="1"/>
      <c r="L627" s="1"/>
      <c r="M627" s="1"/>
      <c r="N627" s="1"/>
      <c r="O627" s="1"/>
      <c r="P627" s="1"/>
      <c r="Q627" s="1"/>
      <c r="R627" s="1"/>
      <c r="S627" s="1"/>
      <c r="T627" s="29"/>
      <c r="U627" s="1"/>
      <c r="V627" s="29">
        <v>0</v>
      </c>
    </row>
    <row r="628" spans="1:22" x14ac:dyDescent="0.35">
      <c r="A628" s="20"/>
      <c r="B628" s="20"/>
      <c r="C628" s="20"/>
      <c r="D628" s="20"/>
      <c r="E628" s="20" t="s">
        <v>327</v>
      </c>
      <c r="F628" s="20"/>
      <c r="G628" s="20"/>
      <c r="H628" s="20"/>
      <c r="I628" s="20"/>
      <c r="J628" s="30"/>
      <c r="K628" s="20"/>
      <c r="L628" s="20"/>
      <c r="M628" s="20"/>
      <c r="N628" s="20"/>
      <c r="O628" s="20"/>
      <c r="P628" s="20"/>
      <c r="Q628" s="20"/>
      <c r="R628" s="20"/>
      <c r="S628" s="20"/>
      <c r="T628" s="5"/>
      <c r="U628" s="20"/>
      <c r="V628" s="5">
        <f>V627</f>
        <v>0</v>
      </c>
    </row>
    <row r="629" spans="1:22" x14ac:dyDescent="0.35">
      <c r="A629" s="1"/>
      <c r="B629" s="1"/>
      <c r="C629" s="1"/>
      <c r="D629" s="1"/>
      <c r="E629" s="1" t="s">
        <v>199</v>
      </c>
      <c r="F629" s="1"/>
      <c r="G629" s="1"/>
      <c r="H629" s="1"/>
      <c r="I629" s="1"/>
      <c r="J629" s="28"/>
      <c r="K629" s="1"/>
      <c r="L629" s="1"/>
      <c r="M629" s="1"/>
      <c r="N629" s="1"/>
      <c r="O629" s="1"/>
      <c r="P629" s="1"/>
      <c r="Q629" s="1"/>
      <c r="R629" s="1"/>
      <c r="S629" s="1"/>
      <c r="T629" s="29"/>
      <c r="U629" s="1"/>
      <c r="V629" s="29">
        <v>0</v>
      </c>
    </row>
    <row r="630" spans="1:22" ht="15" thickBot="1" x14ac:dyDescent="0.4">
      <c r="A630" s="20"/>
      <c r="B630" s="20"/>
      <c r="C630" s="20"/>
      <c r="D630" s="20"/>
      <c r="E630" s="20" t="s">
        <v>566</v>
      </c>
      <c r="F630" s="20"/>
      <c r="G630" s="20"/>
      <c r="H630" s="20"/>
      <c r="I630" s="20"/>
      <c r="J630" s="30"/>
      <c r="K630" s="20"/>
      <c r="L630" s="20"/>
      <c r="M630" s="20"/>
      <c r="N630" s="20"/>
      <c r="O630" s="20"/>
      <c r="P630" s="20"/>
      <c r="Q630" s="20"/>
      <c r="R630" s="20"/>
      <c r="S630" s="20"/>
      <c r="T630" s="6"/>
      <c r="U630" s="20"/>
      <c r="V630" s="6">
        <f>V629</f>
        <v>0</v>
      </c>
    </row>
    <row r="631" spans="1:22" x14ac:dyDescent="0.35">
      <c r="A631" s="20"/>
      <c r="B631" s="20"/>
      <c r="C631" s="20"/>
      <c r="D631" s="20" t="s">
        <v>140</v>
      </c>
      <c r="E631" s="20"/>
      <c r="F631" s="20"/>
      <c r="G631" s="20"/>
      <c r="H631" s="20"/>
      <c r="I631" s="20"/>
      <c r="J631" s="30"/>
      <c r="K631" s="20"/>
      <c r="L631" s="20"/>
      <c r="M631" s="20"/>
      <c r="N631" s="20"/>
      <c r="O631" s="20"/>
      <c r="P631" s="20"/>
      <c r="Q631" s="20"/>
      <c r="R631" s="20"/>
      <c r="S631" s="20"/>
      <c r="T631" s="5">
        <f>ROUND(T602+T604+T606+T620+T622+T624+T626+T628+T630,5)</f>
        <v>200000</v>
      </c>
      <c r="U631" s="20"/>
      <c r="V631" s="5">
        <f>ROUND(V602+V604+V606+V620+V622+V624+V626+V628+V630,5)</f>
        <v>200000</v>
      </c>
    </row>
    <row r="632" spans="1:22" x14ac:dyDescent="0.35">
      <c r="A632" s="1"/>
      <c r="B632" s="1"/>
      <c r="C632" s="1"/>
      <c r="D632" s="1" t="s">
        <v>141</v>
      </c>
      <c r="E632" s="1"/>
      <c r="F632" s="1"/>
      <c r="G632" s="1"/>
      <c r="H632" s="1"/>
      <c r="I632" s="1"/>
      <c r="J632" s="28"/>
      <c r="K632" s="1"/>
      <c r="L632" s="1"/>
      <c r="M632" s="1"/>
      <c r="N632" s="1"/>
      <c r="O632" s="1"/>
      <c r="P632" s="1"/>
      <c r="Q632" s="1"/>
      <c r="R632" s="1"/>
      <c r="S632" s="1"/>
      <c r="T632" s="29"/>
      <c r="U632" s="1"/>
      <c r="V632" s="29">
        <v>0</v>
      </c>
    </row>
    <row r="633" spans="1:22" x14ac:dyDescent="0.35">
      <c r="A633" s="20"/>
      <c r="B633" s="20"/>
      <c r="C633" s="20"/>
      <c r="D633" s="20" t="s">
        <v>567</v>
      </c>
      <c r="E633" s="20"/>
      <c r="F633" s="20"/>
      <c r="G633" s="20"/>
      <c r="H633" s="20"/>
      <c r="I633" s="20"/>
      <c r="J633" s="30"/>
      <c r="K633" s="20"/>
      <c r="L633" s="20"/>
      <c r="M633" s="20"/>
      <c r="N633" s="20"/>
      <c r="O633" s="20"/>
      <c r="P633" s="20"/>
      <c r="Q633" s="20"/>
      <c r="R633" s="20"/>
      <c r="S633" s="20"/>
      <c r="T633" s="5"/>
      <c r="U633" s="20"/>
      <c r="V633" s="5">
        <f>V632</f>
        <v>0</v>
      </c>
    </row>
    <row r="634" spans="1:22" x14ac:dyDescent="0.35">
      <c r="A634" s="1"/>
      <c r="B634" s="1"/>
      <c r="C634" s="1"/>
      <c r="D634" s="1" t="s">
        <v>142</v>
      </c>
      <c r="E634" s="1"/>
      <c r="F634" s="1"/>
      <c r="G634" s="1"/>
      <c r="H634" s="1"/>
      <c r="I634" s="1"/>
      <c r="J634" s="28"/>
      <c r="K634" s="1"/>
      <c r="L634" s="1"/>
      <c r="M634" s="1"/>
      <c r="N634" s="1"/>
      <c r="O634" s="1"/>
      <c r="P634" s="1"/>
      <c r="Q634" s="1"/>
      <c r="R634" s="1"/>
      <c r="S634" s="1"/>
      <c r="T634" s="29"/>
      <c r="U634" s="1"/>
      <c r="V634" s="29">
        <v>6825</v>
      </c>
    </row>
    <row r="635" spans="1:22" x14ac:dyDescent="0.35">
      <c r="A635" s="20"/>
      <c r="B635" s="20"/>
      <c r="C635" s="20"/>
      <c r="D635" s="20"/>
      <c r="E635" s="20"/>
      <c r="F635" s="20"/>
      <c r="G635" s="20"/>
      <c r="H635" s="20" t="s">
        <v>420</v>
      </c>
      <c r="I635" s="20"/>
      <c r="J635" s="30">
        <v>45545</v>
      </c>
      <c r="K635" s="20"/>
      <c r="L635" s="20" t="s">
        <v>463</v>
      </c>
      <c r="M635" s="20"/>
      <c r="N635" s="20" t="s">
        <v>485</v>
      </c>
      <c r="O635" s="20"/>
      <c r="P635" s="20" t="s">
        <v>602</v>
      </c>
      <c r="Q635" s="20"/>
      <c r="R635" s="20" t="s">
        <v>49</v>
      </c>
      <c r="S635" s="20"/>
      <c r="T635" s="5">
        <v>168.75</v>
      </c>
      <c r="U635" s="20"/>
      <c r="V635" s="5">
        <f>ROUND(V634+T635,5)</f>
        <v>6993.75</v>
      </c>
    </row>
    <row r="636" spans="1:22" ht="15" thickBot="1" x14ac:dyDescent="0.4">
      <c r="A636" s="20"/>
      <c r="B636" s="20"/>
      <c r="C636" s="20"/>
      <c r="D636" s="20"/>
      <c r="E636" s="20"/>
      <c r="F636" s="20"/>
      <c r="G636" s="20"/>
      <c r="H636" s="20" t="s">
        <v>420</v>
      </c>
      <c r="I636" s="20"/>
      <c r="J636" s="30">
        <v>45545</v>
      </c>
      <c r="K636" s="20"/>
      <c r="L636" s="20" t="s">
        <v>463</v>
      </c>
      <c r="M636" s="20"/>
      <c r="N636" s="20" t="s">
        <v>484</v>
      </c>
      <c r="O636" s="20"/>
      <c r="P636" s="20" t="s">
        <v>602</v>
      </c>
      <c r="Q636" s="20"/>
      <c r="R636" s="20" t="s">
        <v>49</v>
      </c>
      <c r="S636" s="20"/>
      <c r="T636" s="6">
        <v>168.75</v>
      </c>
      <c r="U636" s="20"/>
      <c r="V636" s="6">
        <f>ROUND(V635+T636,5)</f>
        <v>7162.5</v>
      </c>
    </row>
    <row r="637" spans="1:22" x14ac:dyDescent="0.35">
      <c r="A637" s="20"/>
      <c r="B637" s="20"/>
      <c r="C637" s="20"/>
      <c r="D637" s="20" t="s">
        <v>568</v>
      </c>
      <c r="E637" s="20"/>
      <c r="F637" s="20"/>
      <c r="G637" s="20"/>
      <c r="H637" s="20"/>
      <c r="I637" s="20"/>
      <c r="J637" s="30"/>
      <c r="K637" s="20"/>
      <c r="L637" s="20"/>
      <c r="M637" s="20"/>
      <c r="N637" s="20"/>
      <c r="O637" s="20"/>
      <c r="P637" s="20"/>
      <c r="Q637" s="20"/>
      <c r="R637" s="20"/>
      <c r="S637" s="20"/>
      <c r="T637" s="5">
        <f>ROUND(SUM(T634:T636),5)</f>
        <v>337.5</v>
      </c>
      <c r="U637" s="20"/>
      <c r="V637" s="5">
        <f>V636</f>
        <v>7162.5</v>
      </c>
    </row>
    <row r="638" spans="1:22" x14ac:dyDescent="0.35">
      <c r="A638" s="1"/>
      <c r="B638" s="1"/>
      <c r="C638" s="1"/>
      <c r="D638" s="1" t="s">
        <v>143</v>
      </c>
      <c r="E638" s="1"/>
      <c r="F638" s="1"/>
      <c r="G638" s="1"/>
      <c r="H638" s="1"/>
      <c r="I638" s="1"/>
      <c r="J638" s="28"/>
      <c r="K638" s="1"/>
      <c r="L638" s="1"/>
      <c r="M638" s="1"/>
      <c r="N638" s="1"/>
      <c r="O638" s="1"/>
      <c r="P638" s="1"/>
      <c r="Q638" s="1"/>
      <c r="R638" s="1"/>
      <c r="S638" s="1"/>
      <c r="T638" s="29"/>
      <c r="U638" s="1"/>
      <c r="V638" s="29">
        <v>0</v>
      </c>
    </row>
    <row r="639" spans="1:22" x14ac:dyDescent="0.35">
      <c r="A639" s="20"/>
      <c r="B639" s="20"/>
      <c r="C639" s="20"/>
      <c r="D639" s="20" t="s">
        <v>569</v>
      </c>
      <c r="E639" s="20"/>
      <c r="F639" s="20"/>
      <c r="G639" s="20"/>
      <c r="H639" s="20"/>
      <c r="I639" s="20"/>
      <c r="J639" s="30"/>
      <c r="K639" s="20"/>
      <c r="L639" s="20"/>
      <c r="M639" s="20"/>
      <c r="N639" s="20"/>
      <c r="O639" s="20"/>
      <c r="P639" s="20"/>
      <c r="Q639" s="20"/>
      <c r="R639" s="20"/>
      <c r="S639" s="20"/>
      <c r="T639" s="5"/>
      <c r="U639" s="20"/>
      <c r="V639" s="5">
        <f>V638</f>
        <v>0</v>
      </c>
    </row>
    <row r="640" spans="1:22" x14ac:dyDescent="0.35">
      <c r="A640" s="1"/>
      <c r="B640" s="1"/>
      <c r="C640" s="1"/>
      <c r="D640" s="1" t="s">
        <v>200</v>
      </c>
      <c r="E640" s="1"/>
      <c r="F640" s="1"/>
      <c r="G640" s="1"/>
      <c r="H640" s="1"/>
      <c r="I640" s="1"/>
      <c r="J640" s="28"/>
      <c r="K640" s="1"/>
      <c r="L640" s="1"/>
      <c r="M640" s="1"/>
      <c r="N640" s="1"/>
      <c r="O640" s="1"/>
      <c r="P640" s="1"/>
      <c r="Q640" s="1"/>
      <c r="R640" s="1"/>
      <c r="S640" s="1"/>
      <c r="T640" s="29"/>
      <c r="U640" s="1"/>
      <c r="V640" s="29">
        <v>0</v>
      </c>
    </row>
    <row r="641" spans="1:22" x14ac:dyDescent="0.35">
      <c r="A641" s="20"/>
      <c r="B641" s="20"/>
      <c r="C641" s="20"/>
      <c r="D641" s="20" t="s">
        <v>570</v>
      </c>
      <c r="E641" s="20"/>
      <c r="F641" s="20"/>
      <c r="G641" s="20"/>
      <c r="H641" s="20"/>
      <c r="I641" s="20"/>
      <c r="J641" s="30"/>
      <c r="K641" s="20"/>
      <c r="L641" s="20"/>
      <c r="M641" s="20"/>
      <c r="N641" s="20"/>
      <c r="O641" s="20"/>
      <c r="P641" s="20"/>
      <c r="Q641" s="20"/>
      <c r="R641" s="20"/>
      <c r="S641" s="20"/>
      <c r="T641" s="5"/>
      <c r="U641" s="20"/>
      <c r="V641" s="5">
        <f>V640</f>
        <v>0</v>
      </c>
    </row>
    <row r="642" spans="1:22" x14ac:dyDescent="0.35">
      <c r="A642" s="1"/>
      <c r="B642" s="1"/>
      <c r="C642" s="1"/>
      <c r="D642" s="1" t="s">
        <v>144</v>
      </c>
      <c r="E642" s="1"/>
      <c r="F642" s="1"/>
      <c r="G642" s="1"/>
      <c r="H642" s="1"/>
      <c r="I642" s="1"/>
      <c r="J642" s="28"/>
      <c r="K642" s="1"/>
      <c r="L642" s="1"/>
      <c r="M642" s="1"/>
      <c r="N642" s="1"/>
      <c r="O642" s="1"/>
      <c r="P642" s="1"/>
      <c r="Q642" s="1"/>
      <c r="R642" s="1"/>
      <c r="S642" s="1"/>
      <c r="T642" s="29"/>
      <c r="U642" s="1"/>
      <c r="V642" s="29">
        <v>103.76</v>
      </c>
    </row>
    <row r="643" spans="1:22" ht="15" thickBot="1" x14ac:dyDescent="0.4">
      <c r="A643" s="16"/>
      <c r="B643" s="16"/>
      <c r="C643" s="16"/>
      <c r="D643" s="16"/>
      <c r="E643" s="16"/>
      <c r="F643" s="20"/>
      <c r="G643" s="20"/>
      <c r="H643" s="20" t="s">
        <v>420</v>
      </c>
      <c r="I643" s="20"/>
      <c r="J643" s="30">
        <v>45555</v>
      </c>
      <c r="K643" s="20"/>
      <c r="L643" s="20" t="s">
        <v>468</v>
      </c>
      <c r="M643" s="20"/>
      <c r="N643" s="20" t="s">
        <v>524</v>
      </c>
      <c r="O643" s="20"/>
      <c r="P643" s="20"/>
      <c r="Q643" s="20"/>
      <c r="R643" s="20" t="s">
        <v>49</v>
      </c>
      <c r="S643" s="20"/>
      <c r="T643" s="6">
        <v>103.72</v>
      </c>
      <c r="U643" s="20"/>
      <c r="V643" s="6">
        <f>ROUND(V642+T643,5)</f>
        <v>207.48</v>
      </c>
    </row>
    <row r="644" spans="1:22" x14ac:dyDescent="0.35">
      <c r="A644" s="20"/>
      <c r="B644" s="20"/>
      <c r="C644" s="20"/>
      <c r="D644" s="20" t="s">
        <v>571</v>
      </c>
      <c r="E644" s="20"/>
      <c r="F644" s="20"/>
      <c r="G644" s="20"/>
      <c r="H644" s="20"/>
      <c r="I644" s="20"/>
      <c r="J644" s="30"/>
      <c r="K644" s="20"/>
      <c r="L644" s="20"/>
      <c r="M644" s="20"/>
      <c r="N644" s="20"/>
      <c r="O644" s="20"/>
      <c r="P644" s="20"/>
      <c r="Q644" s="20"/>
      <c r="R644" s="20"/>
      <c r="S644" s="20"/>
      <c r="T644" s="5">
        <f>ROUND(SUM(T642:T643),5)</f>
        <v>103.72</v>
      </c>
      <c r="U644" s="20"/>
      <c r="V644" s="5">
        <f>V643</f>
        <v>207.48</v>
      </c>
    </row>
    <row r="645" spans="1:22" x14ac:dyDescent="0.35">
      <c r="A645" s="1"/>
      <c r="B645" s="1"/>
      <c r="C645" s="1"/>
      <c r="D645" s="1" t="s">
        <v>201</v>
      </c>
      <c r="E645" s="1"/>
      <c r="F645" s="1"/>
      <c r="G645" s="1"/>
      <c r="H645" s="1"/>
      <c r="I645" s="1"/>
      <c r="J645" s="28"/>
      <c r="K645" s="1"/>
      <c r="L645" s="1"/>
      <c r="M645" s="1"/>
      <c r="N645" s="1"/>
      <c r="O645" s="1"/>
      <c r="P645" s="1"/>
      <c r="Q645" s="1"/>
      <c r="R645" s="1"/>
      <c r="S645" s="1"/>
      <c r="T645" s="29"/>
      <c r="U645" s="1"/>
      <c r="V645" s="29">
        <v>0</v>
      </c>
    </row>
    <row r="646" spans="1:22" x14ac:dyDescent="0.35">
      <c r="A646" s="20"/>
      <c r="B646" s="20"/>
      <c r="C646" s="20"/>
      <c r="D646" s="20" t="s">
        <v>572</v>
      </c>
      <c r="E646" s="20"/>
      <c r="F646" s="20"/>
      <c r="G646" s="20"/>
      <c r="H646" s="20"/>
      <c r="I646" s="20"/>
      <c r="J646" s="30"/>
      <c r="K646" s="20"/>
      <c r="L646" s="20"/>
      <c r="M646" s="20"/>
      <c r="N646" s="20"/>
      <c r="O646" s="20"/>
      <c r="P646" s="20"/>
      <c r="Q646" s="20"/>
      <c r="R646" s="20"/>
      <c r="S646" s="20"/>
      <c r="T646" s="5"/>
      <c r="U646" s="20"/>
      <c r="V646" s="5">
        <f>V645</f>
        <v>0</v>
      </c>
    </row>
    <row r="647" spans="1:22" x14ac:dyDescent="0.35">
      <c r="A647" s="1"/>
      <c r="B647" s="1"/>
      <c r="C647" s="1"/>
      <c r="D647" s="1" t="s">
        <v>145</v>
      </c>
      <c r="E647" s="1"/>
      <c r="F647" s="1"/>
      <c r="G647" s="1"/>
      <c r="H647" s="1"/>
      <c r="I647" s="1"/>
      <c r="J647" s="28"/>
      <c r="K647" s="1"/>
      <c r="L647" s="1"/>
      <c r="M647" s="1"/>
      <c r="N647" s="1"/>
      <c r="O647" s="1"/>
      <c r="P647" s="1"/>
      <c r="Q647" s="1"/>
      <c r="R647" s="1"/>
      <c r="S647" s="1"/>
      <c r="T647" s="29"/>
      <c r="U647" s="1"/>
      <c r="V647" s="29">
        <v>0</v>
      </c>
    </row>
    <row r="648" spans="1:22" x14ac:dyDescent="0.35">
      <c r="A648" s="20"/>
      <c r="B648" s="20"/>
      <c r="C648" s="20"/>
      <c r="D648" s="20" t="s">
        <v>573</v>
      </c>
      <c r="E648" s="20"/>
      <c r="F648" s="20"/>
      <c r="G648" s="20"/>
      <c r="H648" s="20"/>
      <c r="I648" s="20"/>
      <c r="J648" s="30"/>
      <c r="K648" s="20"/>
      <c r="L648" s="20"/>
      <c r="M648" s="20"/>
      <c r="N648" s="20"/>
      <c r="O648" s="20"/>
      <c r="P648" s="20"/>
      <c r="Q648" s="20"/>
      <c r="R648" s="20"/>
      <c r="S648" s="20"/>
      <c r="T648" s="5"/>
      <c r="U648" s="20"/>
      <c r="V648" s="5">
        <f>V647</f>
        <v>0</v>
      </c>
    </row>
    <row r="649" spans="1:22" x14ac:dyDescent="0.35">
      <c r="A649" s="1"/>
      <c r="B649" s="1"/>
      <c r="C649" s="1"/>
      <c r="D649" s="1" t="s">
        <v>146</v>
      </c>
      <c r="E649" s="1"/>
      <c r="F649" s="1"/>
      <c r="G649" s="1"/>
      <c r="H649" s="1"/>
      <c r="I649" s="1"/>
      <c r="J649" s="28"/>
      <c r="K649" s="1"/>
      <c r="L649" s="1"/>
      <c r="M649" s="1"/>
      <c r="N649" s="1"/>
      <c r="O649" s="1"/>
      <c r="P649" s="1"/>
      <c r="Q649" s="1"/>
      <c r="R649" s="1"/>
      <c r="S649" s="1"/>
      <c r="T649" s="29"/>
      <c r="U649" s="1"/>
      <c r="V649" s="29">
        <v>60</v>
      </c>
    </row>
    <row r="650" spans="1:22" x14ac:dyDescent="0.35">
      <c r="A650" s="20"/>
      <c r="B650" s="20"/>
      <c r="C650" s="20"/>
      <c r="D650" s="20"/>
      <c r="E650" s="20"/>
      <c r="F650" s="20"/>
      <c r="G650" s="20"/>
      <c r="H650" s="20" t="s">
        <v>412</v>
      </c>
      <c r="I650" s="20"/>
      <c r="J650" s="30">
        <v>45552</v>
      </c>
      <c r="K650" s="20"/>
      <c r="L650" s="20" t="s">
        <v>444</v>
      </c>
      <c r="M650" s="20"/>
      <c r="N650" s="20" t="s">
        <v>496</v>
      </c>
      <c r="O650" s="20"/>
      <c r="P650" s="20" t="s">
        <v>532</v>
      </c>
      <c r="Q650" s="20"/>
      <c r="R650" s="20" t="s">
        <v>10</v>
      </c>
      <c r="S650" s="20"/>
      <c r="T650" s="5">
        <v>1168.1199999999999</v>
      </c>
      <c r="U650" s="20"/>
      <c r="V650" s="5">
        <f>ROUND(V649+T650,5)</f>
        <v>1228.1199999999999</v>
      </c>
    </row>
    <row r="651" spans="1:22" ht="15" thickBot="1" x14ac:dyDescent="0.4">
      <c r="A651" s="20"/>
      <c r="B651" s="20"/>
      <c r="C651" s="20"/>
      <c r="D651" s="20"/>
      <c r="E651" s="20"/>
      <c r="F651" s="20"/>
      <c r="G651" s="20"/>
      <c r="H651" s="20" t="s">
        <v>413</v>
      </c>
      <c r="I651" s="20"/>
      <c r="J651" s="30">
        <v>45562</v>
      </c>
      <c r="K651" s="20"/>
      <c r="L651" s="20" t="s">
        <v>424</v>
      </c>
      <c r="M651" s="20"/>
      <c r="N651" s="20" t="s">
        <v>500</v>
      </c>
      <c r="O651" s="20"/>
      <c r="P651" s="20" t="s">
        <v>600</v>
      </c>
      <c r="Q651" s="20"/>
      <c r="R651" s="20" t="s">
        <v>10</v>
      </c>
      <c r="S651" s="20"/>
      <c r="T651" s="6">
        <v>110</v>
      </c>
      <c r="U651" s="20"/>
      <c r="V651" s="6">
        <f>ROUND(V650+T651,5)</f>
        <v>1338.12</v>
      </c>
    </row>
    <row r="652" spans="1:22" x14ac:dyDescent="0.35">
      <c r="A652" s="20"/>
      <c r="B652" s="20"/>
      <c r="C652" s="20"/>
      <c r="D652" s="20" t="s">
        <v>574</v>
      </c>
      <c r="E652" s="20"/>
      <c r="F652" s="20"/>
      <c r="G652" s="20"/>
      <c r="H652" s="20"/>
      <c r="I652" s="20"/>
      <c r="J652" s="30"/>
      <c r="K652" s="20"/>
      <c r="L652" s="20"/>
      <c r="M652" s="20"/>
      <c r="N652" s="20"/>
      <c r="O652" s="20"/>
      <c r="P652" s="20"/>
      <c r="Q652" s="20"/>
      <c r="R652" s="20"/>
      <c r="S652" s="20"/>
      <c r="T652" s="5">
        <f>ROUND(SUM(T649:T651),5)</f>
        <v>1278.1199999999999</v>
      </c>
      <c r="U652" s="20"/>
      <c r="V652" s="5">
        <f>V651</f>
        <v>1338.12</v>
      </c>
    </row>
    <row r="653" spans="1:22" x14ac:dyDescent="0.35">
      <c r="A653" s="1"/>
      <c r="B653" s="1"/>
      <c r="C653" s="1"/>
      <c r="D653" s="1" t="s">
        <v>147</v>
      </c>
      <c r="E653" s="1"/>
      <c r="F653" s="1"/>
      <c r="G653" s="1"/>
      <c r="H653" s="1"/>
      <c r="I653" s="1"/>
      <c r="J653" s="28"/>
      <c r="K653" s="1"/>
      <c r="L653" s="1"/>
      <c r="M653" s="1"/>
      <c r="N653" s="1"/>
      <c r="O653" s="1"/>
      <c r="P653" s="1"/>
      <c r="Q653" s="1"/>
      <c r="R653" s="1"/>
      <c r="S653" s="1"/>
      <c r="T653" s="29"/>
      <c r="U653" s="1"/>
      <c r="V653" s="29">
        <v>524.47</v>
      </c>
    </row>
    <row r="654" spans="1:22" x14ac:dyDescent="0.35">
      <c r="A654" s="1"/>
      <c r="B654" s="1"/>
      <c r="C654" s="1"/>
      <c r="D654" s="1"/>
      <c r="E654" s="1" t="s">
        <v>148</v>
      </c>
      <c r="F654" s="1"/>
      <c r="G654" s="1"/>
      <c r="H654" s="1"/>
      <c r="I654" s="1"/>
      <c r="J654" s="28"/>
      <c r="K654" s="1"/>
      <c r="L654" s="1"/>
      <c r="M654" s="1"/>
      <c r="N654" s="1"/>
      <c r="O654" s="1"/>
      <c r="P654" s="1"/>
      <c r="Q654" s="1"/>
      <c r="R654" s="1"/>
      <c r="S654" s="1"/>
      <c r="T654" s="29"/>
      <c r="U654" s="1"/>
      <c r="V654" s="29">
        <v>5.58</v>
      </c>
    </row>
    <row r="655" spans="1:22" x14ac:dyDescent="0.35">
      <c r="A655" s="20"/>
      <c r="B655" s="20"/>
      <c r="C655" s="20"/>
      <c r="D655" s="20"/>
      <c r="E655" s="20"/>
      <c r="F655" s="20"/>
      <c r="G655" s="20"/>
      <c r="H655" s="20" t="s">
        <v>415</v>
      </c>
      <c r="I655" s="20"/>
      <c r="J655" s="30">
        <v>45541</v>
      </c>
      <c r="K655" s="20"/>
      <c r="L655" s="20" t="s">
        <v>425</v>
      </c>
      <c r="M655" s="20"/>
      <c r="N655" s="20" t="s">
        <v>474</v>
      </c>
      <c r="O655" s="20"/>
      <c r="P655" s="20" t="s">
        <v>527</v>
      </c>
      <c r="Q655" s="20"/>
      <c r="R655" s="20" t="s">
        <v>10</v>
      </c>
      <c r="S655" s="20"/>
      <c r="T655" s="5">
        <v>0.54</v>
      </c>
      <c r="U655" s="20"/>
      <c r="V655" s="5">
        <f t="shared" ref="V655:V665" si="15">ROUND(V654+T655,5)</f>
        <v>6.12</v>
      </c>
    </row>
    <row r="656" spans="1:22" x14ac:dyDescent="0.35">
      <c r="A656" s="20"/>
      <c r="B656" s="20"/>
      <c r="C656" s="20"/>
      <c r="D656" s="20"/>
      <c r="E656" s="20"/>
      <c r="F656" s="20"/>
      <c r="G656" s="20"/>
      <c r="H656" s="20" t="s">
        <v>415</v>
      </c>
      <c r="I656" s="20"/>
      <c r="J656" s="30">
        <v>45541</v>
      </c>
      <c r="K656" s="20"/>
      <c r="L656" s="20" t="s">
        <v>425</v>
      </c>
      <c r="M656" s="20"/>
      <c r="N656" s="20" t="s">
        <v>474</v>
      </c>
      <c r="O656" s="20"/>
      <c r="P656" s="20" t="s">
        <v>527</v>
      </c>
      <c r="Q656" s="20"/>
      <c r="R656" s="20" t="s">
        <v>10</v>
      </c>
      <c r="S656" s="20"/>
      <c r="T656" s="5">
        <v>0.61</v>
      </c>
      <c r="U656" s="20"/>
      <c r="V656" s="5">
        <f t="shared" si="15"/>
        <v>6.73</v>
      </c>
    </row>
    <row r="657" spans="1:22" x14ac:dyDescent="0.35">
      <c r="A657" s="20"/>
      <c r="B657" s="20"/>
      <c r="C657" s="20"/>
      <c r="D657" s="20"/>
      <c r="E657" s="20"/>
      <c r="F657" s="20"/>
      <c r="G657" s="20"/>
      <c r="H657" s="20" t="s">
        <v>415</v>
      </c>
      <c r="I657" s="20"/>
      <c r="J657" s="30">
        <v>45541</v>
      </c>
      <c r="K657" s="20"/>
      <c r="L657" s="20" t="s">
        <v>425</v>
      </c>
      <c r="M657" s="20"/>
      <c r="N657" s="20" t="s">
        <v>474</v>
      </c>
      <c r="O657" s="20"/>
      <c r="P657" s="20" t="s">
        <v>527</v>
      </c>
      <c r="Q657" s="20"/>
      <c r="R657" s="20" t="s">
        <v>10</v>
      </c>
      <c r="S657" s="20"/>
      <c r="T657" s="5">
        <v>0.88</v>
      </c>
      <c r="U657" s="20"/>
      <c r="V657" s="5">
        <f t="shared" si="15"/>
        <v>7.61</v>
      </c>
    </row>
    <row r="658" spans="1:22" x14ac:dyDescent="0.35">
      <c r="A658" s="20"/>
      <c r="B658" s="20"/>
      <c r="C658" s="20"/>
      <c r="D658" s="20"/>
      <c r="E658" s="20"/>
      <c r="F658" s="20"/>
      <c r="G658" s="20"/>
      <c r="H658" s="20" t="s">
        <v>415</v>
      </c>
      <c r="I658" s="20"/>
      <c r="J658" s="30">
        <v>45541</v>
      </c>
      <c r="K658" s="20"/>
      <c r="L658" s="20" t="s">
        <v>426</v>
      </c>
      <c r="M658" s="20"/>
      <c r="N658" s="20" t="s">
        <v>475</v>
      </c>
      <c r="O658" s="20"/>
      <c r="P658" s="20" t="s">
        <v>527</v>
      </c>
      <c r="Q658" s="20"/>
      <c r="R658" s="20" t="s">
        <v>10</v>
      </c>
      <c r="S658" s="20"/>
      <c r="T658" s="5">
        <v>0</v>
      </c>
      <c r="U658" s="20"/>
      <c r="V658" s="5">
        <f t="shared" si="15"/>
        <v>7.61</v>
      </c>
    </row>
    <row r="659" spans="1:22" x14ac:dyDescent="0.35">
      <c r="A659" s="20"/>
      <c r="B659" s="20"/>
      <c r="C659" s="20"/>
      <c r="D659" s="20"/>
      <c r="E659" s="20"/>
      <c r="F659" s="20"/>
      <c r="G659" s="20"/>
      <c r="H659" s="20" t="s">
        <v>415</v>
      </c>
      <c r="I659" s="20"/>
      <c r="J659" s="30">
        <v>45541</v>
      </c>
      <c r="K659" s="20"/>
      <c r="L659" s="20" t="s">
        <v>427</v>
      </c>
      <c r="M659" s="20"/>
      <c r="N659" s="20" t="s">
        <v>476</v>
      </c>
      <c r="O659" s="20"/>
      <c r="P659" s="20" t="s">
        <v>527</v>
      </c>
      <c r="Q659" s="20"/>
      <c r="R659" s="20" t="s">
        <v>10</v>
      </c>
      <c r="S659" s="20"/>
      <c r="T659" s="5">
        <v>0</v>
      </c>
      <c r="U659" s="20"/>
      <c r="V659" s="5">
        <f t="shared" si="15"/>
        <v>7.61</v>
      </c>
    </row>
    <row r="660" spans="1:22" x14ac:dyDescent="0.35">
      <c r="A660" s="20"/>
      <c r="B660" s="20"/>
      <c r="C660" s="20"/>
      <c r="D660" s="20"/>
      <c r="E660" s="20"/>
      <c r="F660" s="20"/>
      <c r="G660" s="20"/>
      <c r="H660" s="20" t="s">
        <v>415</v>
      </c>
      <c r="I660" s="20"/>
      <c r="J660" s="30">
        <v>45541</v>
      </c>
      <c r="K660" s="20"/>
      <c r="L660" s="20" t="s">
        <v>427</v>
      </c>
      <c r="M660" s="20"/>
      <c r="N660" s="20" t="s">
        <v>476</v>
      </c>
      <c r="O660" s="20"/>
      <c r="P660" s="20" t="s">
        <v>527</v>
      </c>
      <c r="Q660" s="20"/>
      <c r="R660" s="20" t="s">
        <v>10</v>
      </c>
      <c r="S660" s="20"/>
      <c r="T660" s="5">
        <v>0</v>
      </c>
      <c r="U660" s="20"/>
      <c r="V660" s="5">
        <f t="shared" si="15"/>
        <v>7.61</v>
      </c>
    </row>
    <row r="661" spans="1:22" x14ac:dyDescent="0.35">
      <c r="A661" s="20"/>
      <c r="B661" s="20"/>
      <c r="C661" s="20"/>
      <c r="D661" s="20"/>
      <c r="E661" s="20"/>
      <c r="F661" s="20"/>
      <c r="G661" s="20"/>
      <c r="H661" s="20" t="s">
        <v>415</v>
      </c>
      <c r="I661" s="20"/>
      <c r="J661" s="30">
        <v>45555</v>
      </c>
      <c r="K661" s="20"/>
      <c r="L661" s="20" t="s">
        <v>445</v>
      </c>
      <c r="M661" s="20"/>
      <c r="N661" s="20" t="s">
        <v>474</v>
      </c>
      <c r="O661" s="20"/>
      <c r="P661" s="20" t="s">
        <v>527</v>
      </c>
      <c r="Q661" s="20"/>
      <c r="R661" s="20" t="s">
        <v>10</v>
      </c>
      <c r="S661" s="20"/>
      <c r="T661" s="5">
        <v>0.39</v>
      </c>
      <c r="U661" s="20"/>
      <c r="V661" s="5">
        <f t="shared" si="15"/>
        <v>8</v>
      </c>
    </row>
    <row r="662" spans="1:22" x14ac:dyDescent="0.35">
      <c r="A662" s="20"/>
      <c r="B662" s="20"/>
      <c r="C662" s="20"/>
      <c r="D662" s="20"/>
      <c r="E662" s="20"/>
      <c r="F662" s="20"/>
      <c r="G662" s="20"/>
      <c r="H662" s="20" t="s">
        <v>415</v>
      </c>
      <c r="I662" s="20"/>
      <c r="J662" s="30">
        <v>45555</v>
      </c>
      <c r="K662" s="20"/>
      <c r="L662" s="20" t="s">
        <v>445</v>
      </c>
      <c r="M662" s="20"/>
      <c r="N662" s="20" t="s">
        <v>474</v>
      </c>
      <c r="O662" s="20"/>
      <c r="P662" s="20" t="s">
        <v>527</v>
      </c>
      <c r="Q662" s="20"/>
      <c r="R662" s="20" t="s">
        <v>10</v>
      </c>
      <c r="S662" s="20"/>
      <c r="T662" s="5">
        <v>0.72</v>
      </c>
      <c r="U662" s="20"/>
      <c r="V662" s="5">
        <f t="shared" si="15"/>
        <v>8.7200000000000006</v>
      </c>
    </row>
    <row r="663" spans="1:22" x14ac:dyDescent="0.35">
      <c r="A663" s="20"/>
      <c r="B663" s="20"/>
      <c r="C663" s="20"/>
      <c r="D663" s="20"/>
      <c r="E663" s="20"/>
      <c r="F663" s="20"/>
      <c r="G663" s="20"/>
      <c r="H663" s="20" t="s">
        <v>415</v>
      </c>
      <c r="I663" s="20"/>
      <c r="J663" s="30">
        <v>45555</v>
      </c>
      <c r="K663" s="20"/>
      <c r="L663" s="20" t="s">
        <v>446</v>
      </c>
      <c r="M663" s="20"/>
      <c r="N663" s="20" t="s">
        <v>475</v>
      </c>
      <c r="O663" s="20"/>
      <c r="P663" s="20" t="s">
        <v>527</v>
      </c>
      <c r="Q663" s="20"/>
      <c r="R663" s="20" t="s">
        <v>10</v>
      </c>
      <c r="S663" s="20"/>
      <c r="T663" s="5">
        <v>0</v>
      </c>
      <c r="U663" s="20"/>
      <c r="V663" s="5">
        <f t="shared" si="15"/>
        <v>8.7200000000000006</v>
      </c>
    </row>
    <row r="664" spans="1:22" x14ac:dyDescent="0.35">
      <c r="A664" s="20"/>
      <c r="B664" s="20"/>
      <c r="C664" s="20"/>
      <c r="D664" s="20"/>
      <c r="E664" s="20"/>
      <c r="F664" s="20"/>
      <c r="G664" s="20"/>
      <c r="H664" s="20" t="s">
        <v>415</v>
      </c>
      <c r="I664" s="20"/>
      <c r="J664" s="30">
        <v>45555</v>
      </c>
      <c r="K664" s="20"/>
      <c r="L664" s="20" t="s">
        <v>447</v>
      </c>
      <c r="M664" s="20"/>
      <c r="N664" s="20" t="s">
        <v>476</v>
      </c>
      <c r="O664" s="20"/>
      <c r="P664" s="20" t="s">
        <v>527</v>
      </c>
      <c r="Q664" s="20"/>
      <c r="R664" s="20" t="s">
        <v>10</v>
      </c>
      <c r="S664" s="20"/>
      <c r="T664" s="5">
        <v>0</v>
      </c>
      <c r="U664" s="20"/>
      <c r="V664" s="5">
        <f t="shared" si="15"/>
        <v>8.7200000000000006</v>
      </c>
    </row>
    <row r="665" spans="1:22" ht="15" thickBot="1" x14ac:dyDescent="0.4">
      <c r="A665" s="20"/>
      <c r="B665" s="20"/>
      <c r="C665" s="20"/>
      <c r="D665" s="20"/>
      <c r="E665" s="20"/>
      <c r="F665" s="20"/>
      <c r="G665" s="20"/>
      <c r="H665" s="20" t="s">
        <v>415</v>
      </c>
      <c r="I665" s="20"/>
      <c r="J665" s="30">
        <v>45555</v>
      </c>
      <c r="K665" s="20"/>
      <c r="L665" s="20" t="s">
        <v>447</v>
      </c>
      <c r="M665" s="20"/>
      <c r="N665" s="20" t="s">
        <v>476</v>
      </c>
      <c r="O665" s="20"/>
      <c r="P665" s="20" t="s">
        <v>527</v>
      </c>
      <c r="Q665" s="20"/>
      <c r="R665" s="20" t="s">
        <v>10</v>
      </c>
      <c r="S665" s="20"/>
      <c r="T665" s="6">
        <v>0</v>
      </c>
      <c r="U665" s="20"/>
      <c r="V665" s="6">
        <f t="shared" si="15"/>
        <v>8.7200000000000006</v>
      </c>
    </row>
    <row r="666" spans="1:22" x14ac:dyDescent="0.35">
      <c r="A666" s="20"/>
      <c r="B666" s="20"/>
      <c r="C666" s="20"/>
      <c r="D666" s="20"/>
      <c r="E666" s="20" t="s">
        <v>550</v>
      </c>
      <c r="F666" s="20"/>
      <c r="G666" s="20"/>
      <c r="H666" s="20"/>
      <c r="I666" s="20"/>
      <c r="J666" s="30"/>
      <c r="K666" s="20"/>
      <c r="L666" s="20"/>
      <c r="M666" s="20"/>
      <c r="N666" s="20"/>
      <c r="O666" s="20"/>
      <c r="P666" s="20"/>
      <c r="Q666" s="20"/>
      <c r="R666" s="20"/>
      <c r="S666" s="20"/>
      <c r="T666" s="5">
        <f>ROUND(SUM(T654:T665),5)</f>
        <v>3.14</v>
      </c>
      <c r="U666" s="20"/>
      <c r="V666" s="5">
        <f>V665</f>
        <v>8.7200000000000006</v>
      </c>
    </row>
    <row r="667" spans="1:22" x14ac:dyDescent="0.35">
      <c r="A667" s="1"/>
      <c r="B667" s="1"/>
      <c r="C667" s="1"/>
      <c r="D667" s="1"/>
      <c r="E667" s="1" t="s">
        <v>149</v>
      </c>
      <c r="F667" s="1"/>
      <c r="G667" s="1"/>
      <c r="H667" s="1"/>
      <c r="I667" s="1"/>
      <c r="J667" s="28"/>
      <c r="K667" s="1"/>
      <c r="L667" s="1"/>
      <c r="M667" s="1"/>
      <c r="N667" s="1"/>
      <c r="O667" s="1"/>
      <c r="P667" s="1"/>
      <c r="Q667" s="1"/>
      <c r="R667" s="1"/>
      <c r="S667" s="1"/>
      <c r="T667" s="29"/>
      <c r="U667" s="1"/>
      <c r="V667" s="29">
        <v>518.89</v>
      </c>
    </row>
    <row r="668" spans="1:22" x14ac:dyDescent="0.35">
      <c r="A668" s="20"/>
      <c r="B668" s="20"/>
      <c r="C668" s="20"/>
      <c r="D668" s="20"/>
      <c r="E668" s="20"/>
      <c r="F668" s="20"/>
      <c r="G668" s="20"/>
      <c r="H668" s="20" t="s">
        <v>415</v>
      </c>
      <c r="I668" s="20"/>
      <c r="J668" s="30">
        <v>45541</v>
      </c>
      <c r="K668" s="20"/>
      <c r="L668" s="20" t="s">
        <v>425</v>
      </c>
      <c r="M668" s="20"/>
      <c r="N668" s="20" t="s">
        <v>474</v>
      </c>
      <c r="O668" s="20"/>
      <c r="P668" s="20" t="s">
        <v>527</v>
      </c>
      <c r="Q668" s="20"/>
      <c r="R668" s="20" t="s">
        <v>10</v>
      </c>
      <c r="S668" s="20"/>
      <c r="T668" s="5">
        <v>5.61</v>
      </c>
      <c r="U668" s="20"/>
      <c r="V668" s="5">
        <f t="shared" ref="V668:V689" si="16">ROUND(V667+T668,5)</f>
        <v>524.5</v>
      </c>
    </row>
    <row r="669" spans="1:22" x14ac:dyDescent="0.35">
      <c r="A669" s="20"/>
      <c r="B669" s="20"/>
      <c r="C669" s="20"/>
      <c r="D669" s="20"/>
      <c r="E669" s="20"/>
      <c r="F669" s="20"/>
      <c r="G669" s="20"/>
      <c r="H669" s="20" t="s">
        <v>415</v>
      </c>
      <c r="I669" s="20"/>
      <c r="J669" s="30">
        <v>45541</v>
      </c>
      <c r="K669" s="20"/>
      <c r="L669" s="20" t="s">
        <v>425</v>
      </c>
      <c r="M669" s="20"/>
      <c r="N669" s="20" t="s">
        <v>474</v>
      </c>
      <c r="O669" s="20"/>
      <c r="P669" s="20" t="s">
        <v>527</v>
      </c>
      <c r="Q669" s="20"/>
      <c r="R669" s="20" t="s">
        <v>10</v>
      </c>
      <c r="S669" s="20"/>
      <c r="T669" s="5">
        <v>6.24</v>
      </c>
      <c r="U669" s="20"/>
      <c r="V669" s="5">
        <f t="shared" si="16"/>
        <v>530.74</v>
      </c>
    </row>
    <row r="670" spans="1:22" x14ac:dyDescent="0.35">
      <c r="A670" s="20"/>
      <c r="B670" s="20"/>
      <c r="C670" s="20"/>
      <c r="D670" s="20"/>
      <c r="E670" s="20"/>
      <c r="F670" s="20"/>
      <c r="G670" s="20"/>
      <c r="H670" s="20" t="s">
        <v>415</v>
      </c>
      <c r="I670" s="20"/>
      <c r="J670" s="30">
        <v>45541</v>
      </c>
      <c r="K670" s="20"/>
      <c r="L670" s="20" t="s">
        <v>425</v>
      </c>
      <c r="M670" s="20"/>
      <c r="N670" s="20" t="s">
        <v>474</v>
      </c>
      <c r="O670" s="20"/>
      <c r="P670" s="20" t="s">
        <v>527</v>
      </c>
      <c r="Q670" s="20"/>
      <c r="R670" s="20" t="s">
        <v>10</v>
      </c>
      <c r="S670" s="20"/>
      <c r="T670" s="5">
        <v>9.0399999999999991</v>
      </c>
      <c r="U670" s="20"/>
      <c r="V670" s="5">
        <f t="shared" si="16"/>
        <v>539.78</v>
      </c>
    </row>
    <row r="671" spans="1:22" x14ac:dyDescent="0.35">
      <c r="A671" s="20"/>
      <c r="B671" s="20"/>
      <c r="C671" s="20"/>
      <c r="D671" s="20"/>
      <c r="E671" s="20"/>
      <c r="F671" s="20"/>
      <c r="G671" s="20"/>
      <c r="H671" s="20" t="s">
        <v>415</v>
      </c>
      <c r="I671" s="20"/>
      <c r="J671" s="30">
        <v>45541</v>
      </c>
      <c r="K671" s="20"/>
      <c r="L671" s="20" t="s">
        <v>425</v>
      </c>
      <c r="M671" s="20"/>
      <c r="N671" s="20" t="s">
        <v>474</v>
      </c>
      <c r="O671" s="20"/>
      <c r="P671" s="20" t="s">
        <v>527</v>
      </c>
      <c r="Q671" s="20"/>
      <c r="R671" s="20" t="s">
        <v>10</v>
      </c>
      <c r="S671" s="20"/>
      <c r="T671" s="5">
        <v>1.31</v>
      </c>
      <c r="U671" s="20"/>
      <c r="V671" s="5">
        <f t="shared" si="16"/>
        <v>541.09</v>
      </c>
    </row>
    <row r="672" spans="1:22" x14ac:dyDescent="0.35">
      <c r="A672" s="20"/>
      <c r="B672" s="20"/>
      <c r="C672" s="20"/>
      <c r="D672" s="20"/>
      <c r="E672" s="20"/>
      <c r="F672" s="20"/>
      <c r="G672" s="20"/>
      <c r="H672" s="20" t="s">
        <v>415</v>
      </c>
      <c r="I672" s="20"/>
      <c r="J672" s="30">
        <v>45541</v>
      </c>
      <c r="K672" s="20"/>
      <c r="L672" s="20" t="s">
        <v>425</v>
      </c>
      <c r="M672" s="20"/>
      <c r="N672" s="20" t="s">
        <v>474</v>
      </c>
      <c r="O672" s="20"/>
      <c r="P672" s="20" t="s">
        <v>527</v>
      </c>
      <c r="Q672" s="20"/>
      <c r="R672" s="20" t="s">
        <v>10</v>
      </c>
      <c r="S672" s="20"/>
      <c r="T672" s="5">
        <v>1.46</v>
      </c>
      <c r="U672" s="20"/>
      <c r="V672" s="5">
        <f t="shared" si="16"/>
        <v>542.54999999999995</v>
      </c>
    </row>
    <row r="673" spans="1:22" x14ac:dyDescent="0.35">
      <c r="A673" s="20"/>
      <c r="B673" s="20"/>
      <c r="C673" s="20"/>
      <c r="D673" s="20"/>
      <c r="E673" s="20"/>
      <c r="F673" s="20"/>
      <c r="G673" s="20"/>
      <c r="H673" s="20" t="s">
        <v>415</v>
      </c>
      <c r="I673" s="20"/>
      <c r="J673" s="30">
        <v>45541</v>
      </c>
      <c r="K673" s="20"/>
      <c r="L673" s="20" t="s">
        <v>425</v>
      </c>
      <c r="M673" s="20"/>
      <c r="N673" s="20" t="s">
        <v>474</v>
      </c>
      <c r="O673" s="20"/>
      <c r="P673" s="20" t="s">
        <v>527</v>
      </c>
      <c r="Q673" s="20"/>
      <c r="R673" s="20" t="s">
        <v>10</v>
      </c>
      <c r="S673" s="20"/>
      <c r="T673" s="5">
        <v>2.11</v>
      </c>
      <c r="U673" s="20"/>
      <c r="V673" s="5">
        <f t="shared" si="16"/>
        <v>544.66</v>
      </c>
    </row>
    <row r="674" spans="1:22" x14ac:dyDescent="0.35">
      <c r="A674" s="20"/>
      <c r="B674" s="20"/>
      <c r="C674" s="20"/>
      <c r="D674" s="20"/>
      <c r="E674" s="20"/>
      <c r="F674" s="20"/>
      <c r="G674" s="20"/>
      <c r="H674" s="20" t="s">
        <v>415</v>
      </c>
      <c r="I674" s="20"/>
      <c r="J674" s="30">
        <v>45541</v>
      </c>
      <c r="K674" s="20"/>
      <c r="L674" s="20" t="s">
        <v>426</v>
      </c>
      <c r="M674" s="20"/>
      <c r="N674" s="20" t="s">
        <v>475</v>
      </c>
      <c r="O674" s="20"/>
      <c r="P674" s="20" t="s">
        <v>527</v>
      </c>
      <c r="Q674" s="20"/>
      <c r="R674" s="20" t="s">
        <v>10</v>
      </c>
      <c r="S674" s="20"/>
      <c r="T674" s="5">
        <v>17.46</v>
      </c>
      <c r="U674" s="20"/>
      <c r="V674" s="5">
        <f t="shared" si="16"/>
        <v>562.12</v>
      </c>
    </row>
    <row r="675" spans="1:22" x14ac:dyDescent="0.35">
      <c r="A675" s="20"/>
      <c r="B675" s="20"/>
      <c r="C675" s="20"/>
      <c r="D675" s="20"/>
      <c r="E675" s="20"/>
      <c r="F675" s="20"/>
      <c r="G675" s="20"/>
      <c r="H675" s="20" t="s">
        <v>415</v>
      </c>
      <c r="I675" s="20"/>
      <c r="J675" s="30">
        <v>45541</v>
      </c>
      <c r="K675" s="20"/>
      <c r="L675" s="20" t="s">
        <v>426</v>
      </c>
      <c r="M675" s="20"/>
      <c r="N675" s="20" t="s">
        <v>475</v>
      </c>
      <c r="O675" s="20"/>
      <c r="P675" s="20" t="s">
        <v>527</v>
      </c>
      <c r="Q675" s="20"/>
      <c r="R675" s="20" t="s">
        <v>10</v>
      </c>
      <c r="S675" s="20"/>
      <c r="T675" s="5">
        <v>4.08</v>
      </c>
      <c r="U675" s="20"/>
      <c r="V675" s="5">
        <f t="shared" si="16"/>
        <v>566.20000000000005</v>
      </c>
    </row>
    <row r="676" spans="1:22" x14ac:dyDescent="0.35">
      <c r="A676" s="20"/>
      <c r="B676" s="20"/>
      <c r="C676" s="20"/>
      <c r="D676" s="20"/>
      <c r="E676" s="20"/>
      <c r="F676" s="20"/>
      <c r="G676" s="20"/>
      <c r="H676" s="20" t="s">
        <v>415</v>
      </c>
      <c r="I676" s="20"/>
      <c r="J676" s="30">
        <v>45541</v>
      </c>
      <c r="K676" s="20"/>
      <c r="L676" s="20" t="s">
        <v>427</v>
      </c>
      <c r="M676" s="20"/>
      <c r="N676" s="20" t="s">
        <v>476</v>
      </c>
      <c r="O676" s="20"/>
      <c r="P676" s="20" t="s">
        <v>527</v>
      </c>
      <c r="Q676" s="20"/>
      <c r="R676" s="20" t="s">
        <v>10</v>
      </c>
      <c r="S676" s="20"/>
      <c r="T676" s="5">
        <v>72.56</v>
      </c>
      <c r="U676" s="20"/>
      <c r="V676" s="5">
        <f t="shared" si="16"/>
        <v>638.76</v>
      </c>
    </row>
    <row r="677" spans="1:22" x14ac:dyDescent="0.35">
      <c r="A677" s="20"/>
      <c r="B677" s="20"/>
      <c r="C677" s="20"/>
      <c r="D677" s="20"/>
      <c r="E677" s="20"/>
      <c r="F677" s="20"/>
      <c r="G677" s="20"/>
      <c r="H677" s="20" t="s">
        <v>415</v>
      </c>
      <c r="I677" s="20"/>
      <c r="J677" s="30">
        <v>45541</v>
      </c>
      <c r="K677" s="20"/>
      <c r="L677" s="20" t="s">
        <v>427</v>
      </c>
      <c r="M677" s="20"/>
      <c r="N677" s="20" t="s">
        <v>476</v>
      </c>
      <c r="O677" s="20"/>
      <c r="P677" s="20" t="s">
        <v>527</v>
      </c>
      <c r="Q677" s="20"/>
      <c r="R677" s="20" t="s">
        <v>10</v>
      </c>
      <c r="S677" s="20"/>
      <c r="T677" s="5">
        <v>15.38</v>
      </c>
      <c r="U677" s="20"/>
      <c r="V677" s="5">
        <f t="shared" si="16"/>
        <v>654.14</v>
      </c>
    </row>
    <row r="678" spans="1:22" x14ac:dyDescent="0.35">
      <c r="A678" s="20"/>
      <c r="B678" s="20"/>
      <c r="C678" s="20"/>
      <c r="D678" s="20"/>
      <c r="E678" s="20"/>
      <c r="F678" s="20"/>
      <c r="G678" s="20"/>
      <c r="H678" s="20" t="s">
        <v>415</v>
      </c>
      <c r="I678" s="20"/>
      <c r="J678" s="30">
        <v>45541</v>
      </c>
      <c r="K678" s="20"/>
      <c r="L678" s="20" t="s">
        <v>427</v>
      </c>
      <c r="M678" s="20"/>
      <c r="N678" s="20" t="s">
        <v>476</v>
      </c>
      <c r="O678" s="20"/>
      <c r="P678" s="20" t="s">
        <v>527</v>
      </c>
      <c r="Q678" s="20"/>
      <c r="R678" s="20" t="s">
        <v>10</v>
      </c>
      <c r="S678" s="20"/>
      <c r="T678" s="5">
        <v>16.97</v>
      </c>
      <c r="U678" s="20"/>
      <c r="V678" s="5">
        <f t="shared" si="16"/>
        <v>671.11</v>
      </c>
    </row>
    <row r="679" spans="1:22" x14ac:dyDescent="0.35">
      <c r="A679" s="20"/>
      <c r="B679" s="20"/>
      <c r="C679" s="20"/>
      <c r="D679" s="20"/>
      <c r="E679" s="20"/>
      <c r="F679" s="20"/>
      <c r="G679" s="20"/>
      <c r="H679" s="20" t="s">
        <v>415</v>
      </c>
      <c r="I679" s="20"/>
      <c r="J679" s="30">
        <v>45541</v>
      </c>
      <c r="K679" s="20"/>
      <c r="L679" s="20" t="s">
        <v>427</v>
      </c>
      <c r="M679" s="20"/>
      <c r="N679" s="20" t="s">
        <v>476</v>
      </c>
      <c r="O679" s="20"/>
      <c r="P679" s="20" t="s">
        <v>527</v>
      </c>
      <c r="Q679" s="20"/>
      <c r="R679" s="20" t="s">
        <v>10</v>
      </c>
      <c r="S679" s="20"/>
      <c r="T679" s="5">
        <v>3.6</v>
      </c>
      <c r="U679" s="20"/>
      <c r="V679" s="5">
        <f t="shared" si="16"/>
        <v>674.71</v>
      </c>
    </row>
    <row r="680" spans="1:22" x14ac:dyDescent="0.35">
      <c r="A680" s="20"/>
      <c r="B680" s="20"/>
      <c r="C680" s="20"/>
      <c r="D680" s="20"/>
      <c r="E680" s="20"/>
      <c r="F680" s="20"/>
      <c r="G680" s="20"/>
      <c r="H680" s="20" t="s">
        <v>415</v>
      </c>
      <c r="I680" s="20"/>
      <c r="J680" s="30">
        <v>45555</v>
      </c>
      <c r="K680" s="20"/>
      <c r="L680" s="20" t="s">
        <v>445</v>
      </c>
      <c r="M680" s="20"/>
      <c r="N680" s="20" t="s">
        <v>474</v>
      </c>
      <c r="O680" s="20"/>
      <c r="P680" s="20" t="s">
        <v>527</v>
      </c>
      <c r="Q680" s="20"/>
      <c r="R680" s="20" t="s">
        <v>10</v>
      </c>
      <c r="S680" s="20"/>
      <c r="T680" s="5">
        <v>4.05</v>
      </c>
      <c r="U680" s="20"/>
      <c r="V680" s="5">
        <f t="shared" si="16"/>
        <v>678.76</v>
      </c>
    </row>
    <row r="681" spans="1:22" x14ac:dyDescent="0.35">
      <c r="A681" s="20"/>
      <c r="B681" s="20"/>
      <c r="C681" s="20"/>
      <c r="D681" s="20"/>
      <c r="E681" s="20"/>
      <c r="F681" s="20"/>
      <c r="G681" s="20"/>
      <c r="H681" s="20" t="s">
        <v>415</v>
      </c>
      <c r="I681" s="20"/>
      <c r="J681" s="30">
        <v>45555</v>
      </c>
      <c r="K681" s="20"/>
      <c r="L681" s="20" t="s">
        <v>445</v>
      </c>
      <c r="M681" s="20"/>
      <c r="N681" s="20" t="s">
        <v>474</v>
      </c>
      <c r="O681" s="20"/>
      <c r="P681" s="20" t="s">
        <v>527</v>
      </c>
      <c r="Q681" s="20"/>
      <c r="R681" s="20" t="s">
        <v>10</v>
      </c>
      <c r="S681" s="20"/>
      <c r="T681" s="5">
        <v>7.49</v>
      </c>
      <c r="U681" s="20"/>
      <c r="V681" s="5">
        <f t="shared" si="16"/>
        <v>686.25</v>
      </c>
    </row>
    <row r="682" spans="1:22" x14ac:dyDescent="0.35">
      <c r="A682" s="20"/>
      <c r="B682" s="20"/>
      <c r="C682" s="20"/>
      <c r="D682" s="20"/>
      <c r="E682" s="20"/>
      <c r="F682" s="20"/>
      <c r="G682" s="20"/>
      <c r="H682" s="20" t="s">
        <v>415</v>
      </c>
      <c r="I682" s="20"/>
      <c r="J682" s="30">
        <v>45555</v>
      </c>
      <c r="K682" s="20"/>
      <c r="L682" s="20" t="s">
        <v>445</v>
      </c>
      <c r="M682" s="20"/>
      <c r="N682" s="20" t="s">
        <v>474</v>
      </c>
      <c r="O682" s="20"/>
      <c r="P682" s="20" t="s">
        <v>527</v>
      </c>
      <c r="Q682" s="20"/>
      <c r="R682" s="20" t="s">
        <v>10</v>
      </c>
      <c r="S682" s="20"/>
      <c r="T682" s="5">
        <v>0.95</v>
      </c>
      <c r="U682" s="20"/>
      <c r="V682" s="5">
        <f t="shared" si="16"/>
        <v>687.2</v>
      </c>
    </row>
    <row r="683" spans="1:22" x14ac:dyDescent="0.35">
      <c r="A683" s="20"/>
      <c r="B683" s="20"/>
      <c r="C683" s="20"/>
      <c r="D683" s="20"/>
      <c r="E683" s="20"/>
      <c r="F683" s="20"/>
      <c r="G683" s="20"/>
      <c r="H683" s="20" t="s">
        <v>415</v>
      </c>
      <c r="I683" s="20"/>
      <c r="J683" s="30">
        <v>45555</v>
      </c>
      <c r="K683" s="20"/>
      <c r="L683" s="20" t="s">
        <v>445</v>
      </c>
      <c r="M683" s="20"/>
      <c r="N683" s="20" t="s">
        <v>474</v>
      </c>
      <c r="O683" s="20"/>
      <c r="P683" s="20" t="s">
        <v>527</v>
      </c>
      <c r="Q683" s="20"/>
      <c r="R683" s="20" t="s">
        <v>10</v>
      </c>
      <c r="S683" s="20"/>
      <c r="T683" s="5">
        <v>1.75</v>
      </c>
      <c r="U683" s="20"/>
      <c r="V683" s="5">
        <f t="shared" si="16"/>
        <v>688.95</v>
      </c>
    </row>
    <row r="684" spans="1:22" x14ac:dyDescent="0.35">
      <c r="A684" s="20"/>
      <c r="B684" s="20"/>
      <c r="C684" s="20"/>
      <c r="D684" s="20"/>
      <c r="E684" s="20"/>
      <c r="F684" s="20"/>
      <c r="G684" s="20"/>
      <c r="H684" s="20" t="s">
        <v>415</v>
      </c>
      <c r="I684" s="20"/>
      <c r="J684" s="30">
        <v>45555</v>
      </c>
      <c r="K684" s="20"/>
      <c r="L684" s="20" t="s">
        <v>446</v>
      </c>
      <c r="M684" s="20"/>
      <c r="N684" s="20" t="s">
        <v>475</v>
      </c>
      <c r="O684" s="20"/>
      <c r="P684" s="20" t="s">
        <v>527</v>
      </c>
      <c r="Q684" s="20"/>
      <c r="R684" s="20" t="s">
        <v>10</v>
      </c>
      <c r="S684" s="20"/>
      <c r="T684" s="5">
        <v>18.23</v>
      </c>
      <c r="U684" s="20"/>
      <c r="V684" s="5">
        <f t="shared" si="16"/>
        <v>707.18</v>
      </c>
    </row>
    <row r="685" spans="1:22" x14ac:dyDescent="0.35">
      <c r="A685" s="20"/>
      <c r="B685" s="20"/>
      <c r="C685" s="20"/>
      <c r="D685" s="20"/>
      <c r="E685" s="20"/>
      <c r="F685" s="20"/>
      <c r="G685" s="20"/>
      <c r="H685" s="20" t="s">
        <v>415</v>
      </c>
      <c r="I685" s="20"/>
      <c r="J685" s="30">
        <v>45555</v>
      </c>
      <c r="K685" s="20"/>
      <c r="L685" s="20" t="s">
        <v>446</v>
      </c>
      <c r="M685" s="20"/>
      <c r="N685" s="20" t="s">
        <v>475</v>
      </c>
      <c r="O685" s="20"/>
      <c r="P685" s="20" t="s">
        <v>527</v>
      </c>
      <c r="Q685" s="20"/>
      <c r="R685" s="20" t="s">
        <v>10</v>
      </c>
      <c r="S685" s="20"/>
      <c r="T685" s="5">
        <v>4.26</v>
      </c>
      <c r="U685" s="20"/>
      <c r="V685" s="5">
        <f t="shared" si="16"/>
        <v>711.44</v>
      </c>
    </row>
    <row r="686" spans="1:22" x14ac:dyDescent="0.35">
      <c r="A686" s="20"/>
      <c r="B686" s="20"/>
      <c r="C686" s="20"/>
      <c r="D686" s="20"/>
      <c r="E686" s="20"/>
      <c r="F686" s="20"/>
      <c r="G686" s="20"/>
      <c r="H686" s="20" t="s">
        <v>415</v>
      </c>
      <c r="I686" s="20"/>
      <c r="J686" s="30">
        <v>45555</v>
      </c>
      <c r="K686" s="20"/>
      <c r="L686" s="20" t="s">
        <v>447</v>
      </c>
      <c r="M686" s="20"/>
      <c r="N686" s="20" t="s">
        <v>476</v>
      </c>
      <c r="O686" s="20"/>
      <c r="P686" s="20" t="s">
        <v>527</v>
      </c>
      <c r="Q686" s="20"/>
      <c r="R686" s="20" t="s">
        <v>10</v>
      </c>
      <c r="S686" s="20"/>
      <c r="T686" s="5">
        <v>71.11</v>
      </c>
      <c r="U686" s="20"/>
      <c r="V686" s="5">
        <f t="shared" si="16"/>
        <v>782.55</v>
      </c>
    </row>
    <row r="687" spans="1:22" x14ac:dyDescent="0.35">
      <c r="A687" s="20"/>
      <c r="B687" s="20"/>
      <c r="C687" s="20"/>
      <c r="D687" s="20"/>
      <c r="E687" s="20"/>
      <c r="F687" s="20"/>
      <c r="G687" s="20"/>
      <c r="H687" s="20" t="s">
        <v>415</v>
      </c>
      <c r="I687" s="20"/>
      <c r="J687" s="30">
        <v>45555</v>
      </c>
      <c r="K687" s="20"/>
      <c r="L687" s="20" t="s">
        <v>447</v>
      </c>
      <c r="M687" s="20"/>
      <c r="N687" s="20" t="s">
        <v>476</v>
      </c>
      <c r="O687" s="20"/>
      <c r="P687" s="20" t="s">
        <v>527</v>
      </c>
      <c r="Q687" s="20"/>
      <c r="R687" s="20" t="s">
        <v>10</v>
      </c>
      <c r="S687" s="20"/>
      <c r="T687" s="5">
        <v>15.38</v>
      </c>
      <c r="U687" s="20"/>
      <c r="V687" s="5">
        <f t="shared" si="16"/>
        <v>797.93</v>
      </c>
    </row>
    <row r="688" spans="1:22" x14ac:dyDescent="0.35">
      <c r="A688" s="20"/>
      <c r="B688" s="20"/>
      <c r="C688" s="20"/>
      <c r="D688" s="20"/>
      <c r="E688" s="20"/>
      <c r="F688" s="20"/>
      <c r="G688" s="20"/>
      <c r="H688" s="20" t="s">
        <v>415</v>
      </c>
      <c r="I688" s="20"/>
      <c r="J688" s="30">
        <v>45555</v>
      </c>
      <c r="K688" s="20"/>
      <c r="L688" s="20" t="s">
        <v>447</v>
      </c>
      <c r="M688" s="20"/>
      <c r="N688" s="20" t="s">
        <v>476</v>
      </c>
      <c r="O688" s="20"/>
      <c r="P688" s="20" t="s">
        <v>527</v>
      </c>
      <c r="Q688" s="20"/>
      <c r="R688" s="20" t="s">
        <v>10</v>
      </c>
      <c r="S688" s="20"/>
      <c r="T688" s="5">
        <v>16.63</v>
      </c>
      <c r="U688" s="20"/>
      <c r="V688" s="5">
        <f t="shared" si="16"/>
        <v>814.56</v>
      </c>
    </row>
    <row r="689" spans="1:22" ht="15" thickBot="1" x14ac:dyDescent="0.4">
      <c r="A689" s="20"/>
      <c r="B689" s="20"/>
      <c r="C689" s="20"/>
      <c r="D689" s="20"/>
      <c r="E689" s="20"/>
      <c r="F689" s="20"/>
      <c r="G689" s="20"/>
      <c r="H689" s="20" t="s">
        <v>415</v>
      </c>
      <c r="I689" s="20"/>
      <c r="J689" s="30">
        <v>45555</v>
      </c>
      <c r="K689" s="20"/>
      <c r="L689" s="20" t="s">
        <v>447</v>
      </c>
      <c r="M689" s="20"/>
      <c r="N689" s="20" t="s">
        <v>476</v>
      </c>
      <c r="O689" s="20"/>
      <c r="P689" s="20" t="s">
        <v>527</v>
      </c>
      <c r="Q689" s="20"/>
      <c r="R689" s="20" t="s">
        <v>10</v>
      </c>
      <c r="S689" s="20"/>
      <c r="T689" s="6">
        <v>3.59</v>
      </c>
      <c r="U689" s="20"/>
      <c r="V689" s="6">
        <f t="shared" si="16"/>
        <v>818.15</v>
      </c>
    </row>
    <row r="690" spans="1:22" x14ac:dyDescent="0.35">
      <c r="A690" s="20"/>
      <c r="B690" s="20"/>
      <c r="C690" s="20"/>
      <c r="D690" s="20"/>
      <c r="E690" s="20" t="s">
        <v>551</v>
      </c>
      <c r="F690" s="20"/>
      <c r="G690" s="20"/>
      <c r="H690" s="20"/>
      <c r="I690" s="20"/>
      <c r="J690" s="30"/>
      <c r="K690" s="20"/>
      <c r="L690" s="20"/>
      <c r="M690" s="20"/>
      <c r="N690" s="20"/>
      <c r="O690" s="20"/>
      <c r="P690" s="20"/>
      <c r="Q690" s="20"/>
      <c r="R690" s="20"/>
      <c r="S690" s="20"/>
      <c r="T690" s="5">
        <f>ROUND(SUM(T667:T689),5)</f>
        <v>299.26</v>
      </c>
      <c r="U690" s="20"/>
      <c r="V690" s="5">
        <f>V689</f>
        <v>818.15</v>
      </c>
    </row>
    <row r="691" spans="1:22" x14ac:dyDescent="0.35">
      <c r="A691" s="1"/>
      <c r="B691" s="1"/>
      <c r="C691" s="1"/>
      <c r="D691" s="1"/>
      <c r="E691" s="1" t="s">
        <v>190</v>
      </c>
      <c r="F691" s="1"/>
      <c r="G691" s="1"/>
      <c r="H691" s="1"/>
      <c r="I691" s="1"/>
      <c r="J691" s="28"/>
      <c r="K691" s="1"/>
      <c r="L691" s="1"/>
      <c r="M691" s="1"/>
      <c r="N691" s="1"/>
      <c r="O691" s="1"/>
      <c r="P691" s="1"/>
      <c r="Q691" s="1"/>
      <c r="R691" s="1"/>
      <c r="S691" s="1"/>
      <c r="T691" s="29"/>
      <c r="U691" s="1"/>
      <c r="V691" s="29">
        <v>0</v>
      </c>
    </row>
    <row r="692" spans="1:22" x14ac:dyDescent="0.35">
      <c r="A692" s="20"/>
      <c r="B692" s="20"/>
      <c r="C692" s="20"/>
      <c r="D692" s="20"/>
      <c r="E692" s="20" t="s">
        <v>552</v>
      </c>
      <c r="F692" s="20"/>
      <c r="G692" s="20"/>
      <c r="H692" s="20"/>
      <c r="I692" s="20"/>
      <c r="J692" s="30"/>
      <c r="K692" s="20"/>
      <c r="L692" s="20"/>
      <c r="M692" s="20"/>
      <c r="N692" s="20"/>
      <c r="O692" s="20"/>
      <c r="P692" s="20"/>
      <c r="Q692" s="20"/>
      <c r="R692" s="20"/>
      <c r="S692" s="20"/>
      <c r="T692" s="5"/>
      <c r="U692" s="20"/>
      <c r="V692" s="5">
        <f>V691</f>
        <v>0</v>
      </c>
    </row>
    <row r="693" spans="1:22" x14ac:dyDescent="0.35">
      <c r="A693" s="1"/>
      <c r="B693" s="1"/>
      <c r="C693" s="1"/>
      <c r="D693" s="1"/>
      <c r="E693" s="1" t="s">
        <v>150</v>
      </c>
      <c r="F693" s="1"/>
      <c r="G693" s="1"/>
      <c r="H693" s="1"/>
      <c r="I693" s="1"/>
      <c r="J693" s="28"/>
      <c r="K693" s="1"/>
      <c r="L693" s="1"/>
      <c r="M693" s="1"/>
      <c r="N693" s="1"/>
      <c r="O693" s="1"/>
      <c r="P693" s="1"/>
      <c r="Q693" s="1"/>
      <c r="R693" s="1"/>
      <c r="S693" s="1"/>
      <c r="T693" s="29"/>
      <c r="U693" s="1"/>
      <c r="V693" s="29">
        <v>0</v>
      </c>
    </row>
    <row r="694" spans="1:22" ht="15" thickBot="1" x14ac:dyDescent="0.4">
      <c r="A694" s="20"/>
      <c r="B694" s="20"/>
      <c r="C694" s="20"/>
      <c r="D694" s="20"/>
      <c r="E694" s="20" t="s">
        <v>553</v>
      </c>
      <c r="F694" s="20"/>
      <c r="G694" s="20"/>
      <c r="H694" s="20"/>
      <c r="I694" s="20"/>
      <c r="J694" s="30"/>
      <c r="K694" s="20"/>
      <c r="L694" s="20"/>
      <c r="M694" s="20"/>
      <c r="N694" s="20"/>
      <c r="O694" s="20"/>
      <c r="P694" s="20"/>
      <c r="Q694" s="20"/>
      <c r="R694" s="20"/>
      <c r="S694" s="20"/>
      <c r="T694" s="6"/>
      <c r="U694" s="20"/>
      <c r="V694" s="6">
        <f>V693</f>
        <v>0</v>
      </c>
    </row>
    <row r="695" spans="1:22" x14ac:dyDescent="0.35">
      <c r="A695" s="20"/>
      <c r="B695" s="20"/>
      <c r="C695" s="20"/>
      <c r="D695" s="20" t="s">
        <v>151</v>
      </c>
      <c r="E695" s="20"/>
      <c r="F695" s="20"/>
      <c r="G695" s="20"/>
      <c r="H695" s="20"/>
      <c r="I695" s="20"/>
      <c r="J695" s="30"/>
      <c r="K695" s="20"/>
      <c r="L695" s="20"/>
      <c r="M695" s="20"/>
      <c r="N695" s="20"/>
      <c r="O695" s="20"/>
      <c r="P695" s="20"/>
      <c r="Q695" s="20"/>
      <c r="R695" s="20"/>
      <c r="S695" s="20"/>
      <c r="T695" s="5">
        <f>ROUND(T666+T690+T692+T694,5)</f>
        <v>302.39999999999998</v>
      </c>
      <c r="U695" s="20"/>
      <c r="V695" s="5">
        <f>ROUND(V666+V690+V692+V694,5)</f>
        <v>826.87</v>
      </c>
    </row>
    <row r="696" spans="1:22" x14ac:dyDescent="0.35">
      <c r="A696" s="1"/>
      <c r="B696" s="1"/>
      <c r="C696" s="1"/>
      <c r="D696" s="1" t="s">
        <v>152</v>
      </c>
      <c r="E696" s="1"/>
      <c r="F696" s="1"/>
      <c r="G696" s="1"/>
      <c r="H696" s="1"/>
      <c r="I696" s="1"/>
      <c r="J696" s="28"/>
      <c r="K696" s="1"/>
      <c r="L696" s="1"/>
      <c r="M696" s="1"/>
      <c r="N696" s="1"/>
      <c r="O696" s="1"/>
      <c r="P696" s="1"/>
      <c r="Q696" s="1"/>
      <c r="R696" s="1"/>
      <c r="S696" s="1"/>
      <c r="T696" s="29"/>
      <c r="U696" s="1"/>
      <c r="V696" s="29">
        <v>-45</v>
      </c>
    </row>
    <row r="697" spans="1:22" x14ac:dyDescent="0.35">
      <c r="A697" s="20"/>
      <c r="B697" s="20"/>
      <c r="C697" s="20"/>
      <c r="D697" s="20" t="s">
        <v>554</v>
      </c>
      <c r="E697" s="20"/>
      <c r="F697" s="20"/>
      <c r="G697" s="20"/>
      <c r="H697" s="20"/>
      <c r="I697" s="20"/>
      <c r="J697" s="30"/>
      <c r="K697" s="20"/>
      <c r="L697" s="20"/>
      <c r="M697" s="20"/>
      <c r="N697" s="20"/>
      <c r="O697" s="20"/>
      <c r="P697" s="20"/>
      <c r="Q697" s="20"/>
      <c r="R697" s="20"/>
      <c r="S697" s="20"/>
      <c r="T697" s="5"/>
      <c r="U697" s="20"/>
      <c r="V697" s="5">
        <f>V696</f>
        <v>-45</v>
      </c>
    </row>
    <row r="698" spans="1:22" x14ac:dyDescent="0.35">
      <c r="A698" s="1"/>
      <c r="B698" s="1"/>
      <c r="C698" s="1"/>
      <c r="D698" s="1" t="s">
        <v>153</v>
      </c>
      <c r="E698" s="1"/>
      <c r="F698" s="1"/>
      <c r="G698" s="1"/>
      <c r="H698" s="1"/>
      <c r="I698" s="1"/>
      <c r="J698" s="28"/>
      <c r="K698" s="1"/>
      <c r="L698" s="1"/>
      <c r="M698" s="1"/>
      <c r="N698" s="1"/>
      <c r="O698" s="1"/>
      <c r="P698" s="1"/>
      <c r="Q698" s="1"/>
      <c r="R698" s="1"/>
      <c r="S698" s="1"/>
      <c r="T698" s="29"/>
      <c r="U698" s="1"/>
      <c r="V698" s="29">
        <v>1.87</v>
      </c>
    </row>
    <row r="699" spans="1:22" x14ac:dyDescent="0.35">
      <c r="A699" s="20"/>
      <c r="B699" s="20"/>
      <c r="C699" s="20"/>
      <c r="D699" s="20" t="s">
        <v>575</v>
      </c>
      <c r="E699" s="20"/>
      <c r="F699" s="20"/>
      <c r="G699" s="20"/>
      <c r="H699" s="20"/>
      <c r="I699" s="20"/>
      <c r="J699" s="30"/>
      <c r="K699" s="20"/>
      <c r="L699" s="20"/>
      <c r="M699" s="20"/>
      <c r="N699" s="20"/>
      <c r="O699" s="20"/>
      <c r="P699" s="20"/>
      <c r="Q699" s="20"/>
      <c r="R699" s="20"/>
      <c r="S699" s="20"/>
      <c r="T699" s="5"/>
      <c r="U699" s="20"/>
      <c r="V699" s="5">
        <f>V698</f>
        <v>1.87</v>
      </c>
    </row>
    <row r="700" spans="1:22" x14ac:dyDescent="0.35">
      <c r="A700" s="1"/>
      <c r="B700" s="1"/>
      <c r="C700" s="1"/>
      <c r="D700" s="1" t="s">
        <v>154</v>
      </c>
      <c r="E700" s="1"/>
      <c r="F700" s="1"/>
      <c r="G700" s="1"/>
      <c r="H700" s="1"/>
      <c r="I700" s="1"/>
      <c r="J700" s="28"/>
      <c r="K700" s="1"/>
      <c r="L700" s="1"/>
      <c r="M700" s="1"/>
      <c r="N700" s="1"/>
      <c r="O700" s="1"/>
      <c r="P700" s="1"/>
      <c r="Q700" s="1"/>
      <c r="R700" s="1"/>
      <c r="S700" s="1"/>
      <c r="T700" s="29"/>
      <c r="U700" s="1"/>
      <c r="V700" s="29">
        <v>1215.92</v>
      </c>
    </row>
    <row r="701" spans="1:22" x14ac:dyDescent="0.35">
      <c r="A701" s="20"/>
      <c r="B701" s="20"/>
      <c r="C701" s="20"/>
      <c r="D701" s="20"/>
      <c r="E701" s="20"/>
      <c r="F701" s="20"/>
      <c r="G701" s="20"/>
      <c r="H701" s="20" t="s">
        <v>420</v>
      </c>
      <c r="I701" s="20"/>
      <c r="J701" s="30">
        <v>45544</v>
      </c>
      <c r="K701" s="20"/>
      <c r="L701" s="20" t="s">
        <v>462</v>
      </c>
      <c r="M701" s="20"/>
      <c r="N701" s="20" t="s">
        <v>523</v>
      </c>
      <c r="O701" s="20"/>
      <c r="P701" s="20" t="s">
        <v>603</v>
      </c>
      <c r="Q701" s="20"/>
      <c r="R701" s="20" t="s">
        <v>49</v>
      </c>
      <c r="S701" s="20"/>
      <c r="T701" s="5">
        <v>674</v>
      </c>
      <c r="U701" s="20"/>
      <c r="V701" s="5">
        <f>ROUND(V700+T701,5)</f>
        <v>1889.92</v>
      </c>
    </row>
    <row r="702" spans="1:22" x14ac:dyDescent="0.35">
      <c r="A702" s="20"/>
      <c r="B702" s="20"/>
      <c r="C702" s="20"/>
      <c r="D702" s="20"/>
      <c r="E702" s="20"/>
      <c r="F702" s="20"/>
      <c r="G702" s="20"/>
      <c r="H702" s="20" t="s">
        <v>420</v>
      </c>
      <c r="I702" s="20"/>
      <c r="J702" s="30">
        <v>45548</v>
      </c>
      <c r="K702" s="20"/>
      <c r="L702" s="20" t="s">
        <v>466</v>
      </c>
      <c r="M702" s="20"/>
      <c r="N702" s="20" t="s">
        <v>523</v>
      </c>
      <c r="O702" s="20"/>
      <c r="P702" s="20" t="s">
        <v>604</v>
      </c>
      <c r="Q702" s="20"/>
      <c r="R702" s="20" t="s">
        <v>49</v>
      </c>
      <c r="S702" s="20"/>
      <c r="T702" s="5">
        <v>498</v>
      </c>
      <c r="U702" s="20"/>
      <c r="V702" s="5">
        <f>ROUND(V701+T702,5)</f>
        <v>2387.92</v>
      </c>
    </row>
    <row r="703" spans="1:22" ht="15" thickBot="1" x14ac:dyDescent="0.4">
      <c r="A703" s="20"/>
      <c r="B703" s="20"/>
      <c r="C703" s="20"/>
      <c r="D703" s="20"/>
      <c r="E703" s="20"/>
      <c r="F703" s="20"/>
      <c r="G703" s="20"/>
      <c r="H703" s="20" t="s">
        <v>413</v>
      </c>
      <c r="I703" s="20"/>
      <c r="J703" s="30">
        <v>45558</v>
      </c>
      <c r="K703" s="20"/>
      <c r="L703" s="20" t="s">
        <v>424</v>
      </c>
      <c r="M703" s="20"/>
      <c r="N703" s="20" t="s">
        <v>499</v>
      </c>
      <c r="O703" s="20"/>
      <c r="P703" s="20"/>
      <c r="Q703" s="20"/>
      <c r="R703" s="20" t="s">
        <v>10</v>
      </c>
      <c r="S703" s="20"/>
      <c r="T703" s="6">
        <v>40.69</v>
      </c>
      <c r="U703" s="20"/>
      <c r="V703" s="6">
        <f>ROUND(V702+T703,5)</f>
        <v>2428.61</v>
      </c>
    </row>
    <row r="704" spans="1:22" x14ac:dyDescent="0.35">
      <c r="A704" s="20"/>
      <c r="B704" s="20"/>
      <c r="C704" s="20"/>
      <c r="D704" s="20" t="s">
        <v>576</v>
      </c>
      <c r="E704" s="20"/>
      <c r="F704" s="20"/>
      <c r="G704" s="20"/>
      <c r="H704" s="20"/>
      <c r="I704" s="20"/>
      <c r="J704" s="30"/>
      <c r="K704" s="20"/>
      <c r="L704" s="20"/>
      <c r="M704" s="20"/>
      <c r="N704" s="20"/>
      <c r="O704" s="20"/>
      <c r="P704" s="20"/>
      <c r="Q704" s="20"/>
      <c r="R704" s="20"/>
      <c r="S704" s="20"/>
      <c r="T704" s="5">
        <f>ROUND(SUM(T700:T703),5)</f>
        <v>1212.69</v>
      </c>
      <c r="U704" s="20"/>
      <c r="V704" s="5">
        <f>V703</f>
        <v>2428.61</v>
      </c>
    </row>
    <row r="705" spans="1:22" x14ac:dyDescent="0.35">
      <c r="A705" s="1"/>
      <c r="B705" s="1"/>
      <c r="C705" s="1"/>
      <c r="D705" s="1" t="s">
        <v>202</v>
      </c>
      <c r="E705" s="1"/>
      <c r="F705" s="1"/>
      <c r="G705" s="1"/>
      <c r="H705" s="1"/>
      <c r="I705" s="1"/>
      <c r="J705" s="28"/>
      <c r="K705" s="1"/>
      <c r="L705" s="1"/>
      <c r="M705" s="1"/>
      <c r="N705" s="1"/>
      <c r="O705" s="1"/>
      <c r="P705" s="1"/>
      <c r="Q705" s="1"/>
      <c r="R705" s="1"/>
      <c r="S705" s="1"/>
      <c r="T705" s="29"/>
      <c r="U705" s="1"/>
      <c r="V705" s="29">
        <v>0</v>
      </c>
    </row>
    <row r="706" spans="1:22" x14ac:dyDescent="0.35">
      <c r="A706" s="20"/>
      <c r="B706" s="20"/>
      <c r="C706" s="20"/>
      <c r="D706" s="20" t="s">
        <v>577</v>
      </c>
      <c r="E706" s="20"/>
      <c r="F706" s="20"/>
      <c r="G706" s="20"/>
      <c r="H706" s="20"/>
      <c r="I706" s="20"/>
      <c r="J706" s="30"/>
      <c r="K706" s="20"/>
      <c r="L706" s="20"/>
      <c r="M706" s="20"/>
      <c r="N706" s="20"/>
      <c r="O706" s="20"/>
      <c r="P706" s="20"/>
      <c r="Q706" s="20"/>
      <c r="R706" s="20"/>
      <c r="S706" s="20"/>
      <c r="T706" s="5"/>
      <c r="U706" s="20"/>
      <c r="V706" s="5">
        <f>V705</f>
        <v>0</v>
      </c>
    </row>
    <row r="707" spans="1:22" x14ac:dyDescent="0.35">
      <c r="A707" s="1"/>
      <c r="B707" s="1"/>
      <c r="C707" s="1"/>
      <c r="D707" s="1" t="s">
        <v>155</v>
      </c>
      <c r="E707" s="1"/>
      <c r="F707" s="1"/>
      <c r="G707" s="1"/>
      <c r="H707" s="1"/>
      <c r="I707" s="1"/>
      <c r="J707" s="28"/>
      <c r="K707" s="1"/>
      <c r="L707" s="1"/>
      <c r="M707" s="1"/>
      <c r="N707" s="1"/>
      <c r="O707" s="1"/>
      <c r="P707" s="1"/>
      <c r="Q707" s="1"/>
      <c r="R707" s="1"/>
      <c r="S707" s="1"/>
      <c r="T707" s="29"/>
      <c r="U707" s="1"/>
      <c r="V707" s="29">
        <v>6782.8</v>
      </c>
    </row>
    <row r="708" spans="1:22" x14ac:dyDescent="0.35">
      <c r="A708" s="20"/>
      <c r="B708" s="20"/>
      <c r="C708" s="20"/>
      <c r="D708" s="20"/>
      <c r="E708" s="20"/>
      <c r="F708" s="20"/>
      <c r="G708" s="20"/>
      <c r="H708" s="20" t="s">
        <v>415</v>
      </c>
      <c r="I708" s="20"/>
      <c r="J708" s="30">
        <v>45541</v>
      </c>
      <c r="K708" s="20"/>
      <c r="L708" s="20" t="s">
        <v>425</v>
      </c>
      <c r="M708" s="20"/>
      <c r="N708" s="20" t="s">
        <v>474</v>
      </c>
      <c r="O708" s="20"/>
      <c r="P708" s="20" t="s">
        <v>527</v>
      </c>
      <c r="Q708" s="20"/>
      <c r="R708" s="20" t="s">
        <v>10</v>
      </c>
      <c r="S708" s="20"/>
      <c r="T708" s="5">
        <v>90.54</v>
      </c>
      <c r="U708" s="20"/>
      <c r="V708" s="5">
        <f t="shared" ref="V708:V718" si="17">ROUND(V707+T708,5)</f>
        <v>6873.34</v>
      </c>
    </row>
    <row r="709" spans="1:22" x14ac:dyDescent="0.35">
      <c r="A709" s="20"/>
      <c r="B709" s="20"/>
      <c r="C709" s="20"/>
      <c r="D709" s="20"/>
      <c r="E709" s="20"/>
      <c r="F709" s="20"/>
      <c r="G709" s="20"/>
      <c r="H709" s="20" t="s">
        <v>415</v>
      </c>
      <c r="I709" s="20"/>
      <c r="J709" s="30">
        <v>45541</v>
      </c>
      <c r="K709" s="20"/>
      <c r="L709" s="20" t="s">
        <v>425</v>
      </c>
      <c r="M709" s="20"/>
      <c r="N709" s="20" t="s">
        <v>474</v>
      </c>
      <c r="O709" s="20"/>
      <c r="P709" s="20" t="s">
        <v>527</v>
      </c>
      <c r="Q709" s="20"/>
      <c r="R709" s="20" t="s">
        <v>10</v>
      </c>
      <c r="S709" s="20"/>
      <c r="T709" s="5">
        <v>100.6</v>
      </c>
      <c r="U709" s="20"/>
      <c r="V709" s="5">
        <f t="shared" si="17"/>
        <v>6973.94</v>
      </c>
    </row>
    <row r="710" spans="1:22" x14ac:dyDescent="0.35">
      <c r="A710" s="20"/>
      <c r="B710" s="20"/>
      <c r="C710" s="20"/>
      <c r="D710" s="20"/>
      <c r="E710" s="20"/>
      <c r="F710" s="20"/>
      <c r="G710" s="20"/>
      <c r="H710" s="20" t="s">
        <v>415</v>
      </c>
      <c r="I710" s="20"/>
      <c r="J710" s="30">
        <v>45541</v>
      </c>
      <c r="K710" s="20"/>
      <c r="L710" s="20" t="s">
        <v>425</v>
      </c>
      <c r="M710" s="20"/>
      <c r="N710" s="20" t="s">
        <v>474</v>
      </c>
      <c r="O710" s="20"/>
      <c r="P710" s="20" t="s">
        <v>527</v>
      </c>
      <c r="Q710" s="20"/>
      <c r="R710" s="20" t="s">
        <v>10</v>
      </c>
      <c r="S710" s="20"/>
      <c r="T710" s="5">
        <v>145.87</v>
      </c>
      <c r="U710" s="20"/>
      <c r="V710" s="5">
        <f t="shared" si="17"/>
        <v>7119.81</v>
      </c>
    </row>
    <row r="711" spans="1:22" x14ac:dyDescent="0.35">
      <c r="A711" s="20"/>
      <c r="B711" s="20"/>
      <c r="C711" s="20"/>
      <c r="D711" s="20"/>
      <c r="E711" s="20"/>
      <c r="F711" s="20"/>
      <c r="G711" s="20"/>
      <c r="H711" s="20" t="s">
        <v>415</v>
      </c>
      <c r="I711" s="20"/>
      <c r="J711" s="30">
        <v>45541</v>
      </c>
      <c r="K711" s="20"/>
      <c r="L711" s="20" t="s">
        <v>426</v>
      </c>
      <c r="M711" s="20"/>
      <c r="N711" s="20" t="s">
        <v>475</v>
      </c>
      <c r="O711" s="20"/>
      <c r="P711" s="20" t="s">
        <v>527</v>
      </c>
      <c r="Q711" s="20"/>
      <c r="R711" s="20" t="s">
        <v>10</v>
      </c>
      <c r="S711" s="20"/>
      <c r="T711" s="5">
        <v>281.75</v>
      </c>
      <c r="U711" s="20"/>
      <c r="V711" s="5">
        <f t="shared" si="17"/>
        <v>7401.56</v>
      </c>
    </row>
    <row r="712" spans="1:22" x14ac:dyDescent="0.35">
      <c r="A712" s="20"/>
      <c r="B712" s="20"/>
      <c r="C712" s="20"/>
      <c r="D712" s="20"/>
      <c r="E712" s="20"/>
      <c r="F712" s="20"/>
      <c r="G712" s="20"/>
      <c r="H712" s="20" t="s">
        <v>415</v>
      </c>
      <c r="I712" s="20"/>
      <c r="J712" s="30">
        <v>45541</v>
      </c>
      <c r="K712" s="20"/>
      <c r="L712" s="20" t="s">
        <v>427</v>
      </c>
      <c r="M712" s="20"/>
      <c r="N712" s="20" t="s">
        <v>476</v>
      </c>
      <c r="O712" s="20"/>
      <c r="P712" s="20" t="s">
        <v>527</v>
      </c>
      <c r="Q712" s="20"/>
      <c r="R712" s="20" t="s">
        <v>10</v>
      </c>
      <c r="S712" s="20"/>
      <c r="T712" s="5">
        <v>1170.25</v>
      </c>
      <c r="U712" s="20"/>
      <c r="V712" s="5">
        <f t="shared" si="17"/>
        <v>8571.81</v>
      </c>
    </row>
    <row r="713" spans="1:22" x14ac:dyDescent="0.35">
      <c r="A713" s="20"/>
      <c r="B713" s="20"/>
      <c r="C713" s="20"/>
      <c r="D713" s="20"/>
      <c r="E713" s="20"/>
      <c r="F713" s="20"/>
      <c r="G713" s="20"/>
      <c r="H713" s="20" t="s">
        <v>415</v>
      </c>
      <c r="I713" s="20"/>
      <c r="J713" s="30">
        <v>45541</v>
      </c>
      <c r="K713" s="20"/>
      <c r="L713" s="20" t="s">
        <v>427</v>
      </c>
      <c r="M713" s="20"/>
      <c r="N713" s="20" t="s">
        <v>476</v>
      </c>
      <c r="O713" s="20"/>
      <c r="P713" s="20" t="s">
        <v>527</v>
      </c>
      <c r="Q713" s="20"/>
      <c r="R713" s="20" t="s">
        <v>10</v>
      </c>
      <c r="S713" s="20"/>
      <c r="T713" s="5">
        <v>248</v>
      </c>
      <c r="U713" s="20"/>
      <c r="V713" s="5">
        <f t="shared" si="17"/>
        <v>8819.81</v>
      </c>
    </row>
    <row r="714" spans="1:22" x14ac:dyDescent="0.35">
      <c r="A714" s="20"/>
      <c r="B714" s="20"/>
      <c r="C714" s="20"/>
      <c r="D714" s="20"/>
      <c r="E714" s="20"/>
      <c r="F714" s="20"/>
      <c r="G714" s="20"/>
      <c r="H714" s="20" t="s">
        <v>415</v>
      </c>
      <c r="I714" s="20"/>
      <c r="J714" s="30">
        <v>45555</v>
      </c>
      <c r="K714" s="20"/>
      <c r="L714" s="20" t="s">
        <v>445</v>
      </c>
      <c r="M714" s="20"/>
      <c r="N714" s="20" t="s">
        <v>474</v>
      </c>
      <c r="O714" s="20"/>
      <c r="P714" s="20" t="s">
        <v>527</v>
      </c>
      <c r="Q714" s="20"/>
      <c r="R714" s="20" t="s">
        <v>10</v>
      </c>
      <c r="S714" s="20"/>
      <c r="T714" s="5">
        <v>65.39</v>
      </c>
      <c r="U714" s="20"/>
      <c r="V714" s="5">
        <f t="shared" si="17"/>
        <v>8885.2000000000007</v>
      </c>
    </row>
    <row r="715" spans="1:22" x14ac:dyDescent="0.35">
      <c r="A715" s="20"/>
      <c r="B715" s="20"/>
      <c r="C715" s="20"/>
      <c r="D715" s="20"/>
      <c r="E715" s="20"/>
      <c r="F715" s="20"/>
      <c r="G715" s="20"/>
      <c r="H715" s="20" t="s">
        <v>415</v>
      </c>
      <c r="I715" s="20"/>
      <c r="J715" s="30">
        <v>45555</v>
      </c>
      <c r="K715" s="20"/>
      <c r="L715" s="20" t="s">
        <v>445</v>
      </c>
      <c r="M715" s="20"/>
      <c r="N715" s="20" t="s">
        <v>474</v>
      </c>
      <c r="O715" s="20"/>
      <c r="P715" s="20" t="s">
        <v>527</v>
      </c>
      <c r="Q715" s="20"/>
      <c r="R715" s="20" t="s">
        <v>10</v>
      </c>
      <c r="S715" s="20"/>
      <c r="T715" s="5">
        <v>120.72</v>
      </c>
      <c r="U715" s="20"/>
      <c r="V715" s="5">
        <f t="shared" si="17"/>
        <v>9005.92</v>
      </c>
    </row>
    <row r="716" spans="1:22" x14ac:dyDescent="0.35">
      <c r="A716" s="20"/>
      <c r="B716" s="20"/>
      <c r="C716" s="20"/>
      <c r="D716" s="20"/>
      <c r="E716" s="20"/>
      <c r="F716" s="20"/>
      <c r="G716" s="20"/>
      <c r="H716" s="20" t="s">
        <v>415</v>
      </c>
      <c r="I716" s="20"/>
      <c r="J716" s="30">
        <v>45555</v>
      </c>
      <c r="K716" s="20"/>
      <c r="L716" s="20" t="s">
        <v>446</v>
      </c>
      <c r="M716" s="20"/>
      <c r="N716" s="20" t="s">
        <v>475</v>
      </c>
      <c r="O716" s="20"/>
      <c r="P716" s="20" t="s">
        <v>527</v>
      </c>
      <c r="Q716" s="20"/>
      <c r="R716" s="20" t="s">
        <v>10</v>
      </c>
      <c r="S716" s="20"/>
      <c r="T716" s="5">
        <v>294</v>
      </c>
      <c r="U716" s="20"/>
      <c r="V716" s="5">
        <f t="shared" si="17"/>
        <v>9299.92</v>
      </c>
    </row>
    <row r="717" spans="1:22" x14ac:dyDescent="0.35">
      <c r="A717" s="20"/>
      <c r="B717" s="20"/>
      <c r="C717" s="20"/>
      <c r="D717" s="20"/>
      <c r="E717" s="20"/>
      <c r="F717" s="20"/>
      <c r="G717" s="20"/>
      <c r="H717" s="20" t="s">
        <v>415</v>
      </c>
      <c r="I717" s="20"/>
      <c r="J717" s="30">
        <v>45555</v>
      </c>
      <c r="K717" s="20"/>
      <c r="L717" s="20" t="s">
        <v>447</v>
      </c>
      <c r="M717" s="20"/>
      <c r="N717" s="20" t="s">
        <v>476</v>
      </c>
      <c r="O717" s="20"/>
      <c r="P717" s="20" t="s">
        <v>527</v>
      </c>
      <c r="Q717" s="20"/>
      <c r="R717" s="20" t="s">
        <v>10</v>
      </c>
      <c r="S717" s="20"/>
      <c r="T717" s="5">
        <v>1147</v>
      </c>
      <c r="U717" s="20"/>
      <c r="V717" s="5">
        <f t="shared" si="17"/>
        <v>10446.92</v>
      </c>
    </row>
    <row r="718" spans="1:22" ht="15" thickBot="1" x14ac:dyDescent="0.4">
      <c r="A718" s="20"/>
      <c r="B718" s="20"/>
      <c r="C718" s="20"/>
      <c r="D718" s="20"/>
      <c r="E718" s="20"/>
      <c r="F718" s="20"/>
      <c r="G718" s="20"/>
      <c r="H718" s="20" t="s">
        <v>415</v>
      </c>
      <c r="I718" s="20"/>
      <c r="J718" s="30">
        <v>45555</v>
      </c>
      <c r="K718" s="20"/>
      <c r="L718" s="20" t="s">
        <v>447</v>
      </c>
      <c r="M718" s="20"/>
      <c r="N718" s="20" t="s">
        <v>476</v>
      </c>
      <c r="O718" s="20"/>
      <c r="P718" s="20" t="s">
        <v>527</v>
      </c>
      <c r="Q718" s="20"/>
      <c r="R718" s="20" t="s">
        <v>10</v>
      </c>
      <c r="S718" s="20"/>
      <c r="T718" s="6">
        <v>248</v>
      </c>
      <c r="U718" s="20"/>
      <c r="V718" s="6">
        <f t="shared" si="17"/>
        <v>10694.92</v>
      </c>
    </row>
    <row r="719" spans="1:22" x14ac:dyDescent="0.35">
      <c r="A719" s="20"/>
      <c r="B719" s="20"/>
      <c r="C719" s="20"/>
      <c r="D719" s="20" t="s">
        <v>556</v>
      </c>
      <c r="E719" s="20"/>
      <c r="F719" s="20"/>
      <c r="G719" s="20"/>
      <c r="H719" s="20"/>
      <c r="I719" s="20"/>
      <c r="J719" s="30"/>
      <c r="K719" s="20"/>
      <c r="L719" s="20"/>
      <c r="M719" s="20"/>
      <c r="N719" s="20"/>
      <c r="O719" s="20"/>
      <c r="P719" s="20"/>
      <c r="Q719" s="20"/>
      <c r="R719" s="20"/>
      <c r="S719" s="20"/>
      <c r="T719" s="5">
        <f>ROUND(SUM(T707:T718),5)</f>
        <v>3912.12</v>
      </c>
      <c r="U719" s="20"/>
      <c r="V719" s="5">
        <f>V718</f>
        <v>10694.92</v>
      </c>
    </row>
    <row r="720" spans="1:22" x14ac:dyDescent="0.35">
      <c r="A720" s="1"/>
      <c r="B720" s="1"/>
      <c r="C720" s="1"/>
      <c r="D720" s="1" t="s">
        <v>156</v>
      </c>
      <c r="E720" s="1"/>
      <c r="F720" s="1"/>
      <c r="G720" s="1"/>
      <c r="H720" s="1"/>
      <c r="I720" s="1"/>
      <c r="J720" s="28"/>
      <c r="K720" s="1"/>
      <c r="L720" s="1"/>
      <c r="M720" s="1"/>
      <c r="N720" s="1"/>
      <c r="O720" s="1"/>
      <c r="P720" s="1"/>
      <c r="Q720" s="1"/>
      <c r="R720" s="1"/>
      <c r="S720" s="1"/>
      <c r="T720" s="29"/>
      <c r="U720" s="1"/>
      <c r="V720" s="29">
        <v>50</v>
      </c>
    </row>
    <row r="721" spans="1:22" x14ac:dyDescent="0.35">
      <c r="A721" s="20"/>
      <c r="B721" s="20"/>
      <c r="C721" s="20"/>
      <c r="D721" s="20" t="s">
        <v>578</v>
      </c>
      <c r="E721" s="20"/>
      <c r="F721" s="20"/>
      <c r="G721" s="20"/>
      <c r="H721" s="20"/>
      <c r="I721" s="20"/>
      <c r="J721" s="30"/>
      <c r="K721" s="20"/>
      <c r="L721" s="20"/>
      <c r="M721" s="20"/>
      <c r="N721" s="20"/>
      <c r="O721" s="20"/>
      <c r="P721" s="20"/>
      <c r="Q721" s="20"/>
      <c r="R721" s="20"/>
      <c r="S721" s="20"/>
      <c r="T721" s="5"/>
      <c r="U721" s="20"/>
      <c r="V721" s="5">
        <f>V720</f>
        <v>50</v>
      </c>
    </row>
    <row r="722" spans="1:22" x14ac:dyDescent="0.35">
      <c r="A722" s="1"/>
      <c r="B722" s="1"/>
      <c r="C722" s="1"/>
      <c r="D722" s="1" t="s">
        <v>157</v>
      </c>
      <c r="E722" s="1"/>
      <c r="F722" s="1"/>
      <c r="G722" s="1"/>
      <c r="H722" s="1"/>
      <c r="I722" s="1"/>
      <c r="J722" s="28"/>
      <c r="K722" s="1"/>
      <c r="L722" s="1"/>
      <c r="M722" s="1"/>
      <c r="N722" s="1"/>
      <c r="O722" s="1"/>
      <c r="P722" s="1"/>
      <c r="Q722" s="1"/>
      <c r="R722" s="1"/>
      <c r="S722" s="1"/>
      <c r="T722" s="29"/>
      <c r="U722" s="1"/>
      <c r="V722" s="29">
        <v>6394.1</v>
      </c>
    </row>
    <row r="723" spans="1:22" ht="15" thickBot="1" x14ac:dyDescent="0.4">
      <c r="A723" s="16"/>
      <c r="B723" s="16"/>
      <c r="C723" s="16"/>
      <c r="D723" s="16"/>
      <c r="E723" s="16"/>
      <c r="F723" s="20"/>
      <c r="G723" s="20"/>
      <c r="H723" s="20" t="s">
        <v>413</v>
      </c>
      <c r="I723" s="20"/>
      <c r="J723" s="30">
        <v>45558</v>
      </c>
      <c r="K723" s="20"/>
      <c r="L723" s="20" t="s">
        <v>424</v>
      </c>
      <c r="M723" s="20"/>
      <c r="N723" s="20" t="s">
        <v>498</v>
      </c>
      <c r="O723" s="20"/>
      <c r="P723" s="20" t="s">
        <v>605</v>
      </c>
      <c r="Q723" s="20"/>
      <c r="R723" s="20" t="s">
        <v>10</v>
      </c>
      <c r="S723" s="20"/>
      <c r="T723" s="6">
        <v>81.75</v>
      </c>
      <c r="U723" s="20"/>
      <c r="V723" s="6">
        <f>ROUND(V722+T723,5)</f>
        <v>6475.85</v>
      </c>
    </row>
    <row r="724" spans="1:22" x14ac:dyDescent="0.35">
      <c r="A724" s="20"/>
      <c r="B724" s="20"/>
      <c r="C724" s="20"/>
      <c r="D724" s="20" t="s">
        <v>579</v>
      </c>
      <c r="E724" s="20"/>
      <c r="F724" s="20"/>
      <c r="G724" s="20"/>
      <c r="H724" s="20"/>
      <c r="I724" s="20"/>
      <c r="J724" s="30"/>
      <c r="K724" s="20"/>
      <c r="L724" s="20"/>
      <c r="M724" s="20"/>
      <c r="N724" s="20"/>
      <c r="O724" s="20"/>
      <c r="P724" s="20"/>
      <c r="Q724" s="20"/>
      <c r="R724" s="20"/>
      <c r="S724" s="20"/>
      <c r="T724" s="5">
        <f>ROUND(SUM(T722:T723),5)</f>
        <v>81.75</v>
      </c>
      <c r="U724" s="20"/>
      <c r="V724" s="5">
        <f>V723</f>
        <v>6475.85</v>
      </c>
    </row>
    <row r="725" spans="1:22" x14ac:dyDescent="0.35">
      <c r="A725" s="1"/>
      <c r="B725" s="1"/>
      <c r="C725" s="1"/>
      <c r="D725" s="1" t="s">
        <v>158</v>
      </c>
      <c r="E725" s="1"/>
      <c r="F725" s="1"/>
      <c r="G725" s="1"/>
      <c r="H725" s="1"/>
      <c r="I725" s="1"/>
      <c r="J725" s="28"/>
      <c r="K725" s="1"/>
      <c r="L725" s="1"/>
      <c r="M725" s="1"/>
      <c r="N725" s="1"/>
      <c r="O725" s="1"/>
      <c r="P725" s="1"/>
      <c r="Q725" s="1"/>
      <c r="R725" s="1"/>
      <c r="S725" s="1"/>
      <c r="T725" s="29"/>
      <c r="U725" s="1"/>
      <c r="V725" s="29">
        <v>0</v>
      </c>
    </row>
    <row r="726" spans="1:22" x14ac:dyDescent="0.35">
      <c r="A726" s="20"/>
      <c r="B726" s="20"/>
      <c r="C726" s="20"/>
      <c r="D726" s="20" t="s">
        <v>580</v>
      </c>
      <c r="E726" s="20"/>
      <c r="F726" s="20"/>
      <c r="G726" s="20"/>
      <c r="H726" s="20"/>
      <c r="I726" s="20"/>
      <c r="J726" s="30"/>
      <c r="K726" s="20"/>
      <c r="L726" s="20"/>
      <c r="M726" s="20"/>
      <c r="N726" s="20"/>
      <c r="O726" s="20"/>
      <c r="P726" s="20"/>
      <c r="Q726" s="20"/>
      <c r="R726" s="20"/>
      <c r="S726" s="20"/>
      <c r="T726" s="5"/>
      <c r="U726" s="20"/>
      <c r="V726" s="5">
        <f>V725</f>
        <v>0</v>
      </c>
    </row>
    <row r="727" spans="1:22" x14ac:dyDescent="0.35">
      <c r="A727" s="1"/>
      <c r="B727" s="1"/>
      <c r="C727" s="1"/>
      <c r="D727" s="1" t="s">
        <v>159</v>
      </c>
      <c r="E727" s="1"/>
      <c r="F727" s="1"/>
      <c r="G727" s="1"/>
      <c r="H727" s="1"/>
      <c r="I727" s="1"/>
      <c r="J727" s="28"/>
      <c r="K727" s="1"/>
      <c r="L727" s="1"/>
      <c r="M727" s="1"/>
      <c r="N727" s="1"/>
      <c r="O727" s="1"/>
      <c r="P727" s="1"/>
      <c r="Q727" s="1"/>
      <c r="R727" s="1"/>
      <c r="S727" s="1"/>
      <c r="T727" s="29"/>
      <c r="U727" s="1"/>
      <c r="V727" s="29">
        <v>50</v>
      </c>
    </row>
    <row r="728" spans="1:22" ht="15" thickBot="1" x14ac:dyDescent="0.4">
      <c r="A728" s="20"/>
      <c r="B728" s="20"/>
      <c r="C728" s="20"/>
      <c r="D728" s="20" t="s">
        <v>581</v>
      </c>
      <c r="E728" s="20"/>
      <c r="F728" s="20"/>
      <c r="G728" s="20"/>
      <c r="H728" s="20"/>
      <c r="I728" s="20"/>
      <c r="J728" s="30"/>
      <c r="K728" s="20"/>
      <c r="L728" s="20"/>
      <c r="M728" s="20"/>
      <c r="N728" s="20"/>
      <c r="O728" s="20"/>
      <c r="P728" s="20"/>
      <c r="Q728" s="20"/>
      <c r="R728" s="20"/>
      <c r="S728" s="20"/>
      <c r="T728" s="6"/>
      <c r="U728" s="20"/>
      <c r="V728" s="6">
        <f>V727</f>
        <v>50</v>
      </c>
    </row>
    <row r="729" spans="1:22" x14ac:dyDescent="0.35">
      <c r="A729" s="20"/>
      <c r="B729" s="20"/>
      <c r="C729" s="20" t="s">
        <v>160</v>
      </c>
      <c r="D729" s="20"/>
      <c r="E729" s="20"/>
      <c r="F729" s="20"/>
      <c r="G729" s="20"/>
      <c r="H729" s="20"/>
      <c r="I729" s="20"/>
      <c r="J729" s="30"/>
      <c r="K729" s="20"/>
      <c r="L729" s="20"/>
      <c r="M729" s="20"/>
      <c r="N729" s="20"/>
      <c r="O729" s="20"/>
      <c r="P729" s="20"/>
      <c r="Q729" s="20"/>
      <c r="R729" s="20"/>
      <c r="S729" s="20"/>
      <c r="T729" s="5">
        <f>ROUND(T576+T578+T580+T588+T590+T592+T599+T631+T633+T637+T639+T641+T644+T646+T648+T652+T695+T697+T699+T704+T706+T719+T721+T724+T726+T728,5)</f>
        <v>208067.07</v>
      </c>
      <c r="U729" s="20"/>
      <c r="V729" s="5">
        <f>ROUND(V576+V578+V580+V588+V590+V592+V599+V631+V633+V637+V639+V641+V644+V646+V648+V652+V695+V697+V699+V704+V706+V719+V721+V724+V726+V728,5)</f>
        <v>245408.81</v>
      </c>
    </row>
    <row r="730" spans="1:22" x14ac:dyDescent="0.35">
      <c r="A730" s="1"/>
      <c r="B730" s="1"/>
      <c r="C730" s="1" t="s">
        <v>203</v>
      </c>
      <c r="D730" s="1"/>
      <c r="E730" s="1"/>
      <c r="F730" s="1"/>
      <c r="G730" s="1"/>
      <c r="H730" s="1"/>
      <c r="I730" s="1"/>
      <c r="J730" s="28"/>
      <c r="K730" s="1"/>
      <c r="L730" s="1"/>
      <c r="M730" s="1"/>
      <c r="N730" s="1"/>
      <c r="O730" s="1"/>
      <c r="P730" s="1"/>
      <c r="Q730" s="1"/>
      <c r="R730" s="1"/>
      <c r="S730" s="1"/>
      <c r="T730" s="29"/>
      <c r="U730" s="1"/>
      <c r="V730" s="29">
        <v>0</v>
      </c>
    </row>
    <row r="731" spans="1:22" ht="15" thickBot="1" x14ac:dyDescent="0.4">
      <c r="A731" s="20"/>
      <c r="B731" s="20"/>
      <c r="C731" s="20" t="s">
        <v>582</v>
      </c>
      <c r="D731" s="20"/>
      <c r="E731" s="20"/>
      <c r="F731" s="20"/>
      <c r="G731" s="20"/>
      <c r="H731" s="20"/>
      <c r="I731" s="20"/>
      <c r="J731" s="30"/>
      <c r="K731" s="20"/>
      <c r="L731" s="20"/>
      <c r="M731" s="20"/>
      <c r="N731" s="20"/>
      <c r="O731" s="20"/>
      <c r="P731" s="20"/>
      <c r="Q731" s="20"/>
      <c r="R731" s="20"/>
      <c r="S731" s="20"/>
      <c r="T731" s="6"/>
      <c r="U731" s="20"/>
      <c r="V731" s="6">
        <f>V730</f>
        <v>0</v>
      </c>
    </row>
    <row r="732" spans="1:22" x14ac:dyDescent="0.35">
      <c r="A732" s="20"/>
      <c r="B732" s="20" t="s">
        <v>161</v>
      </c>
      <c r="C732" s="20"/>
      <c r="D732" s="20"/>
      <c r="E732" s="20"/>
      <c r="F732" s="20"/>
      <c r="G732" s="20"/>
      <c r="H732" s="20"/>
      <c r="I732" s="20"/>
      <c r="J732" s="30"/>
      <c r="K732" s="20"/>
      <c r="L732" s="20"/>
      <c r="M732" s="20"/>
      <c r="N732" s="20"/>
      <c r="O732" s="20"/>
      <c r="P732" s="20"/>
      <c r="Q732" s="20"/>
      <c r="R732" s="20"/>
      <c r="S732" s="20"/>
      <c r="T732" s="5">
        <f>ROUND(T568+T729+T731,5)</f>
        <v>231961.62</v>
      </c>
      <c r="U732" s="20"/>
      <c r="V732" s="5">
        <f>ROUND(V568+V729+V731,5)</f>
        <v>330566</v>
      </c>
    </row>
    <row r="733" spans="1:22" x14ac:dyDescent="0.35">
      <c r="A733" s="1"/>
      <c r="B733" s="1" t="s">
        <v>162</v>
      </c>
      <c r="C733" s="1"/>
      <c r="D733" s="1"/>
      <c r="E733" s="1"/>
      <c r="F733" s="1"/>
      <c r="G733" s="1"/>
      <c r="H733" s="1"/>
      <c r="I733" s="1"/>
      <c r="J733" s="28"/>
      <c r="K733" s="1"/>
      <c r="L733" s="1"/>
      <c r="M733" s="1"/>
      <c r="N733" s="1"/>
      <c r="O733" s="1"/>
      <c r="P733" s="1"/>
      <c r="Q733" s="1"/>
      <c r="R733" s="1"/>
      <c r="S733" s="1"/>
      <c r="T733" s="29"/>
      <c r="U733" s="1"/>
      <c r="V733" s="29">
        <v>0</v>
      </c>
    </row>
    <row r="734" spans="1:22" x14ac:dyDescent="0.35">
      <c r="A734" s="20"/>
      <c r="B734" s="20"/>
      <c r="C734" s="20"/>
      <c r="D734" s="20"/>
      <c r="E734" s="20"/>
      <c r="F734" s="20"/>
      <c r="G734" s="20"/>
      <c r="H734" s="20" t="s">
        <v>415</v>
      </c>
      <c r="I734" s="20"/>
      <c r="J734" s="30">
        <v>45541</v>
      </c>
      <c r="K734" s="20"/>
      <c r="L734" s="20" t="s">
        <v>425</v>
      </c>
      <c r="M734" s="20"/>
      <c r="N734" s="20" t="s">
        <v>474</v>
      </c>
      <c r="O734" s="20"/>
      <c r="P734" s="20" t="s">
        <v>527</v>
      </c>
      <c r="Q734" s="20"/>
      <c r="R734" s="20" t="s">
        <v>10</v>
      </c>
      <c r="S734" s="20"/>
      <c r="T734" s="5">
        <v>0</v>
      </c>
      <c r="U734" s="20"/>
      <c r="V734" s="5">
        <f t="shared" ref="V734:V744" si="18">ROUND(V733+T734,5)</f>
        <v>0</v>
      </c>
    </row>
    <row r="735" spans="1:22" x14ac:dyDescent="0.35">
      <c r="A735" s="20"/>
      <c r="B735" s="20"/>
      <c r="C735" s="20"/>
      <c r="D735" s="20"/>
      <c r="E735" s="20"/>
      <c r="F735" s="20"/>
      <c r="G735" s="20"/>
      <c r="H735" s="20" t="s">
        <v>415</v>
      </c>
      <c r="I735" s="20"/>
      <c r="J735" s="30">
        <v>45541</v>
      </c>
      <c r="K735" s="20"/>
      <c r="L735" s="20" t="s">
        <v>425</v>
      </c>
      <c r="M735" s="20"/>
      <c r="N735" s="20" t="s">
        <v>474</v>
      </c>
      <c r="O735" s="20"/>
      <c r="P735" s="20" t="s">
        <v>527</v>
      </c>
      <c r="Q735" s="20"/>
      <c r="R735" s="20" t="s">
        <v>10</v>
      </c>
      <c r="S735" s="20"/>
      <c r="T735" s="5">
        <v>0</v>
      </c>
      <c r="U735" s="20"/>
      <c r="V735" s="5">
        <f t="shared" si="18"/>
        <v>0</v>
      </c>
    </row>
    <row r="736" spans="1:22" x14ac:dyDescent="0.35">
      <c r="A736" s="20"/>
      <c r="B736" s="20"/>
      <c r="C736" s="20"/>
      <c r="D736" s="20"/>
      <c r="E736" s="20"/>
      <c r="F736" s="20"/>
      <c r="G736" s="20"/>
      <c r="H736" s="20" t="s">
        <v>415</v>
      </c>
      <c r="I736" s="20"/>
      <c r="J736" s="30">
        <v>45541</v>
      </c>
      <c r="K736" s="20"/>
      <c r="L736" s="20" t="s">
        <v>425</v>
      </c>
      <c r="M736" s="20"/>
      <c r="N736" s="20" t="s">
        <v>474</v>
      </c>
      <c r="O736" s="20"/>
      <c r="P736" s="20" t="s">
        <v>527</v>
      </c>
      <c r="Q736" s="20"/>
      <c r="R736" s="20" t="s">
        <v>10</v>
      </c>
      <c r="S736" s="20"/>
      <c r="T736" s="5">
        <v>0</v>
      </c>
      <c r="U736" s="20"/>
      <c r="V736" s="5">
        <f t="shared" si="18"/>
        <v>0</v>
      </c>
    </row>
    <row r="737" spans="1:22" x14ac:dyDescent="0.35">
      <c r="A737" s="20"/>
      <c r="B737" s="20"/>
      <c r="C737" s="20"/>
      <c r="D737" s="20"/>
      <c r="E737" s="20"/>
      <c r="F737" s="20"/>
      <c r="G737" s="20"/>
      <c r="H737" s="20" t="s">
        <v>415</v>
      </c>
      <c r="I737" s="20"/>
      <c r="J737" s="30">
        <v>45541</v>
      </c>
      <c r="K737" s="20"/>
      <c r="L737" s="20" t="s">
        <v>426</v>
      </c>
      <c r="M737" s="20"/>
      <c r="N737" s="20" t="s">
        <v>475</v>
      </c>
      <c r="O737" s="20"/>
      <c r="P737" s="20" t="s">
        <v>527</v>
      </c>
      <c r="Q737" s="20"/>
      <c r="R737" s="20" t="s">
        <v>10</v>
      </c>
      <c r="S737" s="20"/>
      <c r="T737" s="5">
        <v>0</v>
      </c>
      <c r="U737" s="20"/>
      <c r="V737" s="5">
        <f t="shared" si="18"/>
        <v>0</v>
      </c>
    </row>
    <row r="738" spans="1:22" x14ac:dyDescent="0.35">
      <c r="A738" s="20"/>
      <c r="B738" s="20"/>
      <c r="C738" s="20"/>
      <c r="D738" s="20"/>
      <c r="E738" s="20"/>
      <c r="F738" s="20"/>
      <c r="G738" s="20"/>
      <c r="H738" s="20" t="s">
        <v>415</v>
      </c>
      <c r="I738" s="20"/>
      <c r="J738" s="30">
        <v>45541</v>
      </c>
      <c r="K738" s="20"/>
      <c r="L738" s="20" t="s">
        <v>427</v>
      </c>
      <c r="M738" s="20"/>
      <c r="N738" s="20" t="s">
        <v>476</v>
      </c>
      <c r="O738" s="20"/>
      <c r="P738" s="20" t="s">
        <v>527</v>
      </c>
      <c r="Q738" s="20"/>
      <c r="R738" s="20" t="s">
        <v>10</v>
      </c>
      <c r="S738" s="20"/>
      <c r="T738" s="5">
        <v>0</v>
      </c>
      <c r="U738" s="20"/>
      <c r="V738" s="5">
        <f t="shared" si="18"/>
        <v>0</v>
      </c>
    </row>
    <row r="739" spans="1:22" x14ac:dyDescent="0.35">
      <c r="A739" s="20"/>
      <c r="B739" s="20"/>
      <c r="C739" s="20"/>
      <c r="D739" s="20"/>
      <c r="E739" s="20"/>
      <c r="F739" s="20"/>
      <c r="G739" s="20"/>
      <c r="H739" s="20" t="s">
        <v>415</v>
      </c>
      <c r="I739" s="20"/>
      <c r="J739" s="30">
        <v>45541</v>
      </c>
      <c r="K739" s="20"/>
      <c r="L739" s="20" t="s">
        <v>427</v>
      </c>
      <c r="M739" s="20"/>
      <c r="N739" s="20" t="s">
        <v>476</v>
      </c>
      <c r="O739" s="20"/>
      <c r="P739" s="20" t="s">
        <v>527</v>
      </c>
      <c r="Q739" s="20"/>
      <c r="R739" s="20" t="s">
        <v>10</v>
      </c>
      <c r="S739" s="20"/>
      <c r="T739" s="5">
        <v>0</v>
      </c>
      <c r="U739" s="20"/>
      <c r="V739" s="5">
        <f t="shared" si="18"/>
        <v>0</v>
      </c>
    </row>
    <row r="740" spans="1:22" x14ac:dyDescent="0.35">
      <c r="A740" s="20"/>
      <c r="B740" s="20"/>
      <c r="C740" s="20"/>
      <c r="D740" s="20"/>
      <c r="E740" s="20"/>
      <c r="F740" s="20"/>
      <c r="G740" s="20"/>
      <c r="H740" s="20" t="s">
        <v>415</v>
      </c>
      <c r="I740" s="20"/>
      <c r="J740" s="30">
        <v>45555</v>
      </c>
      <c r="K740" s="20"/>
      <c r="L740" s="20" t="s">
        <v>445</v>
      </c>
      <c r="M740" s="20"/>
      <c r="N740" s="20" t="s">
        <v>474</v>
      </c>
      <c r="O740" s="20"/>
      <c r="P740" s="20" t="s">
        <v>527</v>
      </c>
      <c r="Q740" s="20"/>
      <c r="R740" s="20" t="s">
        <v>10</v>
      </c>
      <c r="S740" s="20"/>
      <c r="T740" s="5">
        <v>0</v>
      </c>
      <c r="U740" s="20"/>
      <c r="V740" s="5">
        <f t="shared" si="18"/>
        <v>0</v>
      </c>
    </row>
    <row r="741" spans="1:22" x14ac:dyDescent="0.35">
      <c r="A741" s="20"/>
      <c r="B741" s="20"/>
      <c r="C741" s="20"/>
      <c r="D741" s="20"/>
      <c r="E741" s="20"/>
      <c r="F741" s="20"/>
      <c r="G741" s="20"/>
      <c r="H741" s="20" t="s">
        <v>415</v>
      </c>
      <c r="I741" s="20"/>
      <c r="J741" s="30">
        <v>45555</v>
      </c>
      <c r="K741" s="20"/>
      <c r="L741" s="20" t="s">
        <v>445</v>
      </c>
      <c r="M741" s="20"/>
      <c r="N741" s="20" t="s">
        <v>474</v>
      </c>
      <c r="O741" s="20"/>
      <c r="P741" s="20" t="s">
        <v>527</v>
      </c>
      <c r="Q741" s="20"/>
      <c r="R741" s="20" t="s">
        <v>10</v>
      </c>
      <c r="S741" s="20"/>
      <c r="T741" s="5">
        <v>0</v>
      </c>
      <c r="U741" s="20"/>
      <c r="V741" s="5">
        <f t="shared" si="18"/>
        <v>0</v>
      </c>
    </row>
    <row r="742" spans="1:22" x14ac:dyDescent="0.35">
      <c r="A742" s="20"/>
      <c r="B742" s="20"/>
      <c r="C742" s="20"/>
      <c r="D742" s="20"/>
      <c r="E742" s="20"/>
      <c r="F742" s="20"/>
      <c r="G742" s="20"/>
      <c r="H742" s="20" t="s">
        <v>415</v>
      </c>
      <c r="I742" s="20"/>
      <c r="J742" s="30">
        <v>45555</v>
      </c>
      <c r="K742" s="20"/>
      <c r="L742" s="20" t="s">
        <v>446</v>
      </c>
      <c r="M742" s="20"/>
      <c r="N742" s="20" t="s">
        <v>475</v>
      </c>
      <c r="O742" s="20"/>
      <c r="P742" s="20" t="s">
        <v>527</v>
      </c>
      <c r="Q742" s="20"/>
      <c r="R742" s="20" t="s">
        <v>10</v>
      </c>
      <c r="S742" s="20"/>
      <c r="T742" s="5">
        <v>0</v>
      </c>
      <c r="U742" s="20"/>
      <c r="V742" s="5">
        <f t="shared" si="18"/>
        <v>0</v>
      </c>
    </row>
    <row r="743" spans="1:22" x14ac:dyDescent="0.35">
      <c r="A743" s="20"/>
      <c r="B743" s="20"/>
      <c r="C743" s="20"/>
      <c r="D743" s="20"/>
      <c r="E743" s="20"/>
      <c r="F743" s="20"/>
      <c r="G743" s="20"/>
      <c r="H743" s="20" t="s">
        <v>415</v>
      </c>
      <c r="I743" s="20"/>
      <c r="J743" s="30">
        <v>45555</v>
      </c>
      <c r="K743" s="20"/>
      <c r="L743" s="20" t="s">
        <v>447</v>
      </c>
      <c r="M743" s="20"/>
      <c r="N743" s="20" t="s">
        <v>476</v>
      </c>
      <c r="O743" s="20"/>
      <c r="P743" s="20" t="s">
        <v>527</v>
      </c>
      <c r="Q743" s="20"/>
      <c r="R743" s="20" t="s">
        <v>10</v>
      </c>
      <c r="S743" s="20"/>
      <c r="T743" s="5">
        <v>0</v>
      </c>
      <c r="U743" s="20"/>
      <c r="V743" s="5">
        <f t="shared" si="18"/>
        <v>0</v>
      </c>
    </row>
    <row r="744" spans="1:22" ht="15" thickBot="1" x14ac:dyDescent="0.4">
      <c r="A744" s="20"/>
      <c r="B744" s="20"/>
      <c r="C744" s="20"/>
      <c r="D744" s="20"/>
      <c r="E744" s="20"/>
      <c r="F744" s="20"/>
      <c r="G744" s="20"/>
      <c r="H744" s="20" t="s">
        <v>415</v>
      </c>
      <c r="I744" s="20"/>
      <c r="J744" s="30">
        <v>45555</v>
      </c>
      <c r="K744" s="20"/>
      <c r="L744" s="20" t="s">
        <v>447</v>
      </c>
      <c r="M744" s="20"/>
      <c r="N744" s="20" t="s">
        <v>476</v>
      </c>
      <c r="O744" s="20"/>
      <c r="P744" s="20" t="s">
        <v>527</v>
      </c>
      <c r="Q744" s="20"/>
      <c r="R744" s="20" t="s">
        <v>10</v>
      </c>
      <c r="S744" s="20"/>
      <c r="T744" s="6">
        <v>0</v>
      </c>
      <c r="U744" s="20"/>
      <c r="V744" s="6">
        <f t="shared" si="18"/>
        <v>0</v>
      </c>
    </row>
    <row r="745" spans="1:22" x14ac:dyDescent="0.35">
      <c r="A745" s="20"/>
      <c r="B745" s="20" t="s">
        <v>583</v>
      </c>
      <c r="C745" s="20"/>
      <c r="D745" s="20"/>
      <c r="E745" s="20"/>
      <c r="F745" s="20"/>
      <c r="G745" s="20"/>
      <c r="H745" s="20"/>
      <c r="I745" s="20"/>
      <c r="J745" s="30"/>
      <c r="K745" s="20"/>
      <c r="L745" s="20"/>
      <c r="M745" s="20"/>
      <c r="N745" s="20"/>
      <c r="O745" s="20"/>
      <c r="P745" s="20"/>
      <c r="Q745" s="20"/>
      <c r="R745" s="20"/>
      <c r="S745" s="20"/>
      <c r="T745" s="5">
        <f>ROUND(SUM(T733:T744),5)</f>
        <v>0</v>
      </c>
      <c r="U745" s="20"/>
      <c r="V745" s="5">
        <f>V744</f>
        <v>0</v>
      </c>
    </row>
    <row r="746" spans="1:22" x14ac:dyDescent="0.35">
      <c r="A746" s="1"/>
      <c r="B746" s="1" t="s">
        <v>204</v>
      </c>
      <c r="C746" s="1"/>
      <c r="D746" s="1"/>
      <c r="E746" s="1"/>
      <c r="F746" s="1"/>
      <c r="G746" s="1"/>
      <c r="H746" s="1"/>
      <c r="I746" s="1"/>
      <c r="J746" s="28"/>
      <c r="K746" s="1"/>
      <c r="L746" s="1"/>
      <c r="M746" s="1"/>
      <c r="N746" s="1"/>
      <c r="O746" s="1"/>
      <c r="P746" s="1"/>
      <c r="Q746" s="1"/>
      <c r="R746" s="1"/>
      <c r="S746" s="1"/>
      <c r="T746" s="29"/>
      <c r="U746" s="1"/>
      <c r="V746" s="29">
        <v>0</v>
      </c>
    </row>
    <row r="747" spans="1:22" x14ac:dyDescent="0.35">
      <c r="A747" s="20"/>
      <c r="B747" s="20" t="s">
        <v>584</v>
      </c>
      <c r="C747" s="20"/>
      <c r="D747" s="20"/>
      <c r="E747" s="20"/>
      <c r="F747" s="20"/>
      <c r="G747" s="20"/>
      <c r="H747" s="20"/>
      <c r="I747" s="20"/>
      <c r="J747" s="30"/>
      <c r="K747" s="20"/>
      <c r="L747" s="20"/>
      <c r="M747" s="20"/>
      <c r="N747" s="20"/>
      <c r="O747" s="20"/>
      <c r="P747" s="20"/>
      <c r="Q747" s="20"/>
      <c r="R747" s="20"/>
      <c r="S747" s="20"/>
      <c r="T747" s="5"/>
      <c r="U747" s="20"/>
      <c r="V747" s="5">
        <f>V746</f>
        <v>0</v>
      </c>
    </row>
    <row r="748" spans="1:22" x14ac:dyDescent="0.35">
      <c r="A748" s="1"/>
      <c r="B748" s="1" t="s">
        <v>207</v>
      </c>
      <c r="C748" s="1"/>
      <c r="D748" s="1"/>
      <c r="E748" s="1"/>
      <c r="F748" s="1"/>
      <c r="G748" s="1"/>
      <c r="H748" s="1"/>
      <c r="I748" s="1"/>
      <c r="J748" s="28"/>
      <c r="K748" s="1"/>
      <c r="L748" s="1"/>
      <c r="M748" s="1"/>
      <c r="N748" s="1"/>
      <c r="O748" s="1"/>
      <c r="P748" s="1"/>
      <c r="Q748" s="1"/>
      <c r="R748" s="1"/>
      <c r="S748" s="1"/>
      <c r="T748" s="29"/>
      <c r="U748" s="1"/>
      <c r="V748" s="29">
        <v>0</v>
      </c>
    </row>
    <row r="749" spans="1:22" x14ac:dyDescent="0.35">
      <c r="A749" s="20"/>
      <c r="B749" s="20" t="s">
        <v>585</v>
      </c>
      <c r="C749" s="20"/>
      <c r="D749" s="20"/>
      <c r="E749" s="20"/>
      <c r="F749" s="20"/>
      <c r="G749" s="20"/>
      <c r="H749" s="20"/>
      <c r="I749" s="20"/>
      <c r="J749" s="30"/>
      <c r="K749" s="20"/>
      <c r="L749" s="20"/>
      <c r="M749" s="20"/>
      <c r="N749" s="20"/>
      <c r="O749" s="20"/>
      <c r="P749" s="20"/>
      <c r="Q749" s="20"/>
      <c r="R749" s="20"/>
      <c r="S749" s="20"/>
      <c r="T749" s="5"/>
      <c r="U749" s="20"/>
      <c r="V749" s="5">
        <f>V748</f>
        <v>0</v>
      </c>
    </row>
    <row r="750" spans="1:22" x14ac:dyDescent="0.35">
      <c r="A750" s="1"/>
      <c r="B750" s="1" t="s">
        <v>586</v>
      </c>
      <c r="C750" s="1"/>
      <c r="D750" s="1"/>
      <c r="E750" s="1"/>
      <c r="F750" s="1"/>
      <c r="G750" s="1"/>
      <c r="H750" s="1"/>
      <c r="I750" s="1"/>
      <c r="J750" s="28"/>
      <c r="K750" s="1"/>
      <c r="L750" s="1"/>
      <c r="M750" s="1"/>
      <c r="N750" s="1"/>
      <c r="O750" s="1"/>
      <c r="P750" s="1"/>
      <c r="Q750" s="1"/>
      <c r="R750" s="1"/>
      <c r="S750" s="1"/>
      <c r="T750" s="29"/>
      <c r="U750" s="1"/>
      <c r="V750" s="29">
        <v>0</v>
      </c>
    </row>
    <row r="751" spans="1:22" ht="15" thickBot="1" x14ac:dyDescent="0.4">
      <c r="A751" s="20"/>
      <c r="B751" s="20" t="s">
        <v>587</v>
      </c>
      <c r="C751" s="20"/>
      <c r="D751" s="20"/>
      <c r="E751" s="20"/>
      <c r="F751" s="20"/>
      <c r="G751" s="20"/>
      <c r="H751" s="20"/>
      <c r="I751" s="20"/>
      <c r="J751" s="30"/>
      <c r="K751" s="20"/>
      <c r="L751" s="20"/>
      <c r="M751" s="20"/>
      <c r="N751" s="20"/>
      <c r="O751" s="20"/>
      <c r="P751" s="20"/>
      <c r="Q751" s="20"/>
      <c r="R751" s="20"/>
      <c r="S751" s="20"/>
      <c r="T751" s="5"/>
      <c r="U751" s="20"/>
      <c r="V751" s="5">
        <f>V750</f>
        <v>0</v>
      </c>
    </row>
    <row r="752" spans="1:22" s="10" customFormat="1" ht="11" thickBot="1" x14ac:dyDescent="0.3">
      <c r="A752" s="1" t="s">
        <v>73</v>
      </c>
      <c r="B752" s="1"/>
      <c r="C752" s="1"/>
      <c r="D752" s="1"/>
      <c r="E752" s="1"/>
      <c r="F752" s="1"/>
      <c r="G752" s="1"/>
      <c r="H752" s="1"/>
      <c r="I752" s="1"/>
      <c r="J752" s="28"/>
      <c r="K752" s="1"/>
      <c r="L752" s="1"/>
      <c r="M752" s="1"/>
      <c r="N752" s="1"/>
      <c r="O752" s="1"/>
      <c r="P752" s="1"/>
      <c r="Q752" s="1"/>
      <c r="R752" s="1"/>
      <c r="S752" s="1"/>
      <c r="T752" s="9">
        <f>ROUND(T88+T90+T96+T98+T108+T110+T112+T124+T126+T128+T130+T132+T144+T146+T155+T157+T167+T169+T171+T173+T175+T177+T179+T197+T199+T201+T203+T205+T207+T209+T211+T249+T287+T289+T291+T293+T295+T375+T377+T379+T389+T397+T399+T401+T403+T405+T407+T488+T490+T492+T732+T745+T747+T749+T751,5)</f>
        <v>0</v>
      </c>
      <c r="U752" s="1"/>
      <c r="V752" s="9">
        <f>ROUND(V88+V90+V96+V98+V108+V110+V112+V124+V126+V128+V130+V132+V144+V146+V155+V157+V167+V169+V171+V173+V175+V177+V179+V197+V199+V201+V203+V205+V207+V209+V211+V249+V287+V289+V291+V293+V295+V375+V377+V379+V389+V397+V399+V401+V403+V405+V407+V488+V490+V492+V732+V745+V747+V749+V751,5)</f>
        <v>0</v>
      </c>
    </row>
    <row r="753" ht="15" thickTop="1" x14ac:dyDescent="0.35"/>
  </sheetData>
  <pageMargins left="0.7" right="0.7" top="0.75" bottom="0.75" header="0.1" footer="0.3"/>
  <pageSetup scale="38" fitToHeight="18" orientation="portrait" verticalDpi="0" r:id="rId1"/>
  <headerFooter>
    <oddFooter>&amp;R&amp;"Arial,Bold"&amp;8 Page &amp;P of &amp;N</oddFooter>
  </headerFooter>
  <drawing r:id="rId2"/>
  <legacyDrawing r:id="rId3"/>
  <controls>
    <mc:AlternateContent xmlns:mc="http://schemas.openxmlformats.org/markup-compatibility/2006">
      <mc:Choice Requires="x14">
        <control shapeId="5121" r:id="rId4" name="FILTER">
          <controlPr defaultSize="0" autoLin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4</xdr:col>
                <xdr:colOff>76200</xdr:colOff>
                <xdr:row>1</xdr:row>
                <xdr:rowOff>31750</xdr:rowOff>
              </to>
            </anchor>
          </controlPr>
        </control>
      </mc:Choice>
      <mc:Fallback>
        <control shapeId="5121" r:id="rId4" name="FILTER"/>
      </mc:Fallback>
    </mc:AlternateContent>
    <mc:AlternateContent xmlns:mc="http://schemas.openxmlformats.org/markup-compatibility/2006">
      <mc:Choice Requires="x14">
        <control shapeId="5122" r:id="rId6" name="HEADER">
          <controlPr defaultSize="0" autoLine="0" r:id="rId7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4</xdr:col>
                <xdr:colOff>76200</xdr:colOff>
                <xdr:row>1</xdr:row>
                <xdr:rowOff>31750</xdr:rowOff>
              </to>
            </anchor>
          </controlPr>
        </control>
      </mc:Choice>
      <mc:Fallback>
        <control shapeId="5122" r:id="rId6" name="HEADER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Balance Sheet</vt:lpstr>
      <vt:lpstr>Budget to Actual (total)</vt:lpstr>
      <vt:lpstr>Budget to Actual (by month)</vt:lpstr>
      <vt:lpstr>General Ledger</vt:lpstr>
      <vt:lpstr>'Balance Sheet'!Print_Titles</vt:lpstr>
      <vt:lpstr>'Budget to Actual (by month)'!Print_Titles</vt:lpstr>
      <vt:lpstr>'Budget to Actual (total)'!Print_Titles</vt:lpstr>
      <vt:lpstr>'General Ledger'!Print_Titles</vt:lpstr>
    </vt:vector>
  </TitlesOfParts>
  <Company>Salt Lake City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Evanoff, Wendy</dc:creator>
  <cp:lastModifiedBy>Childress, Amy</cp:lastModifiedBy>
  <cp:lastPrinted>2024-10-15T21:43:58Z</cp:lastPrinted>
  <dcterms:created xsi:type="dcterms:W3CDTF">2024-10-10T16:13:17Z</dcterms:created>
  <dcterms:modified xsi:type="dcterms:W3CDTF">2024-10-15T21:44:10Z</dcterms:modified>
</cp:coreProperties>
</file>