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dministration - Melissa\Library Board\Library Board 2024\4 Apr 2024 Board Meeting\4 April Attachments\"/>
    </mc:Choice>
  </mc:AlternateContent>
  <bookViews>
    <workbookView xWindow="-120" yWindow="-120" windowWidth="29040" windowHeight="15720"/>
  </bookViews>
  <sheets>
    <sheet name="Ops" sheetId="1" r:id="rId1"/>
    <sheet name="Capital" sheetId="2" r:id="rId2"/>
  </sheets>
  <definedNames>
    <definedName name="_xlnm.Print_Area" localSheetId="1">Capital!$A$1:$O$31</definedName>
    <definedName name="_xlnm.Print_Area" localSheetId="0">Ops!$A$1:$G$115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O13" i="2"/>
  <c r="O15" i="2"/>
  <c r="O16" i="2"/>
  <c r="O19" i="2"/>
  <c r="O25" i="2"/>
  <c r="O27" i="2"/>
  <c r="O28" i="2"/>
  <c r="O10" i="2"/>
  <c r="N13" i="2"/>
  <c r="N15" i="2"/>
  <c r="N16" i="2"/>
  <c r="N17" i="2"/>
  <c r="N18" i="2"/>
  <c r="N19" i="2"/>
  <c r="N25" i="2"/>
  <c r="N27" i="2"/>
  <c r="N28" i="2"/>
  <c r="N29" i="2"/>
  <c r="N10" i="2"/>
  <c r="J11" i="2"/>
  <c r="N11" i="2" s="1"/>
  <c r="J12" i="2"/>
  <c r="N12" i="2" s="1"/>
  <c r="O12" i="2" s="1"/>
  <c r="J13" i="2"/>
  <c r="J14" i="2"/>
  <c r="N14" i="2" s="1"/>
  <c r="O14" i="2" s="1"/>
  <c r="J15" i="2"/>
  <c r="J16" i="2"/>
  <c r="J17" i="2"/>
  <c r="J18" i="2"/>
  <c r="J19" i="2"/>
  <c r="J20" i="2"/>
  <c r="N20" i="2" s="1"/>
  <c r="J21" i="2"/>
  <c r="N21" i="2" s="1"/>
  <c r="J22" i="2"/>
  <c r="N22" i="2" s="1"/>
  <c r="O22" i="2" s="1"/>
  <c r="J23" i="2"/>
  <c r="N23" i="2" s="1"/>
  <c r="J24" i="2"/>
  <c r="N24" i="2" s="1"/>
  <c r="J25" i="2"/>
  <c r="J26" i="2"/>
  <c r="N26" i="2" s="1"/>
  <c r="O26" i="2" s="1"/>
  <c r="J27" i="2"/>
  <c r="J28" i="2"/>
  <c r="J29" i="2"/>
  <c r="J10" i="2"/>
  <c r="E31" i="2"/>
  <c r="G31" i="2"/>
  <c r="H31" i="2"/>
  <c r="I31" i="2"/>
  <c r="K31" i="2"/>
  <c r="L31" i="2"/>
  <c r="M31" i="2"/>
  <c r="F10" i="2"/>
  <c r="F11" i="2"/>
  <c r="O11" i="2" s="1"/>
  <c r="F12" i="2"/>
  <c r="F13" i="2"/>
  <c r="F14" i="2"/>
  <c r="F15" i="2"/>
  <c r="F16" i="2"/>
  <c r="F17" i="2"/>
  <c r="O17" i="2" s="1"/>
  <c r="F18" i="2"/>
  <c r="O18" i="2" s="1"/>
  <c r="F19" i="2"/>
  <c r="F20" i="2"/>
  <c r="F21" i="2"/>
  <c r="O21" i="2" s="1"/>
  <c r="F22" i="2"/>
  <c r="F23" i="2"/>
  <c r="O23" i="2" s="1"/>
  <c r="F24" i="2"/>
  <c r="O24" i="2" s="1"/>
  <c r="F25" i="2"/>
  <c r="F26" i="2"/>
  <c r="F27" i="2"/>
  <c r="F28" i="2"/>
  <c r="F29" i="2"/>
  <c r="O29" i="2" s="1"/>
  <c r="F9" i="2"/>
  <c r="O9" i="2" s="1"/>
  <c r="D31" i="2"/>
  <c r="O20" i="2" l="1"/>
  <c r="O31" i="2"/>
  <c r="J31" i="2"/>
  <c r="N31" i="2"/>
  <c r="F31" i="2"/>
  <c r="F112" i="1" l="1"/>
  <c r="F110" i="1"/>
  <c r="F109" i="1"/>
  <c r="F108" i="1"/>
  <c r="F94" i="1"/>
  <c r="F92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24" i="1"/>
  <c r="G5" i="1"/>
  <c r="D23" i="1"/>
  <c r="E23" i="1"/>
  <c r="C23" i="1"/>
  <c r="F6" i="1"/>
  <c r="F7" i="1"/>
  <c r="F8" i="1"/>
  <c r="F9" i="1"/>
  <c r="F106" i="1"/>
  <c r="F97" i="1"/>
  <c r="F98" i="1"/>
  <c r="F99" i="1"/>
  <c r="F100" i="1"/>
  <c r="F101" i="1"/>
  <c r="F102" i="1"/>
  <c r="F103" i="1"/>
  <c r="F104" i="1"/>
  <c r="F105" i="1"/>
  <c r="F96" i="1"/>
  <c r="F22" i="1"/>
  <c r="F10" i="1"/>
  <c r="F11" i="1"/>
  <c r="F12" i="1"/>
  <c r="F13" i="1"/>
  <c r="F14" i="1"/>
  <c r="F23" i="1" s="1"/>
  <c r="F15" i="1"/>
  <c r="F16" i="1"/>
  <c r="F17" i="1"/>
  <c r="F18" i="1"/>
  <c r="F19" i="1"/>
  <c r="F20" i="1"/>
  <c r="F21" i="1"/>
  <c r="F5" i="1"/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94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G110" i="1"/>
  <c r="G11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6" i="1"/>
  <c r="D111" i="1"/>
  <c r="E111" i="1"/>
  <c r="F111" i="1"/>
  <c r="C111" i="1"/>
  <c r="D107" i="1"/>
  <c r="E107" i="1"/>
  <c r="F107" i="1"/>
  <c r="C107" i="1"/>
  <c r="D95" i="1"/>
  <c r="E95" i="1"/>
  <c r="F95" i="1"/>
  <c r="C95" i="1"/>
  <c r="D93" i="1"/>
  <c r="E93" i="1"/>
  <c r="F93" i="1"/>
  <c r="C93" i="1"/>
  <c r="G23" i="1" l="1"/>
  <c r="E114" i="1"/>
  <c r="F114" i="1"/>
  <c r="G107" i="1"/>
  <c r="G95" i="1"/>
  <c r="G111" i="1"/>
  <c r="G93" i="1"/>
  <c r="D114" i="1"/>
  <c r="C114" i="1"/>
  <c r="G114" i="1" l="1"/>
</calcChain>
</file>

<file path=xl/sharedStrings.xml><?xml version="1.0" encoding="utf-8"?>
<sst xmlns="http://schemas.openxmlformats.org/spreadsheetml/2006/main" count="268" uniqueCount="255">
  <si>
    <t>601020</t>
  </si>
  <si>
    <t>Lump Sum Vacation Pay</t>
  </si>
  <si>
    <t>601025</t>
  </si>
  <si>
    <t>Lump Sum Sick Pay</t>
  </si>
  <si>
    <t>601030</t>
  </si>
  <si>
    <t>Permanent And Provisional</t>
  </si>
  <si>
    <t>601040</t>
  </si>
  <si>
    <t>Time Limited Employee</t>
  </si>
  <si>
    <t>601050</t>
  </si>
  <si>
    <t>Temporary,Seasonal,Emergency</t>
  </si>
  <si>
    <t>601065</t>
  </si>
  <si>
    <t>Overtime</t>
  </si>
  <si>
    <t>601075</t>
  </si>
  <si>
    <t>Civilian Environmental Pay</t>
  </si>
  <si>
    <t>601095</t>
  </si>
  <si>
    <t>Personnel Underexpend</t>
  </si>
  <si>
    <t>603005</t>
  </si>
  <si>
    <t>Social Security Taxes</t>
  </si>
  <si>
    <t>603025</t>
  </si>
  <si>
    <t>Retirement Or Pension Contrib</t>
  </si>
  <si>
    <t>603040</t>
  </si>
  <si>
    <t>Ltd Contributions</t>
  </si>
  <si>
    <t>603045</t>
  </si>
  <si>
    <t>Supplemental Retirement (401K)</t>
  </si>
  <si>
    <t>603050</t>
  </si>
  <si>
    <t>Health Insurance Premiums</t>
  </si>
  <si>
    <t>603055</t>
  </si>
  <si>
    <t>Employee Serv Res Fund Charges</t>
  </si>
  <si>
    <t>603056</t>
  </si>
  <si>
    <t>OPEB- Current Year</t>
  </si>
  <si>
    <t>605025</t>
  </si>
  <si>
    <t>Employee Awards-Service Pins</t>
  </si>
  <si>
    <t>605026</t>
  </si>
  <si>
    <t>Employee Awards-Gift Cards</t>
  </si>
  <si>
    <t>607005</t>
  </si>
  <si>
    <t>Janitorial Supplies &amp; Service</t>
  </si>
  <si>
    <t>607010</t>
  </si>
  <si>
    <t>Maintenance - Grounds</t>
  </si>
  <si>
    <t>607015</t>
  </si>
  <si>
    <t>Maintenance - Buildings</t>
  </si>
  <si>
    <t>607020</t>
  </si>
  <si>
    <t>Consumable Parts</t>
  </si>
  <si>
    <t>607025</t>
  </si>
  <si>
    <t>Maint - Plumbing,Heat,&amp; Ac</t>
  </si>
  <si>
    <t>607030</t>
  </si>
  <si>
    <t>Maintenance - Other</t>
  </si>
  <si>
    <t>607040</t>
  </si>
  <si>
    <t>Facilities Management Charges</t>
  </si>
  <si>
    <t>609005</t>
  </si>
  <si>
    <t>Food Provisions</t>
  </si>
  <si>
    <t>609010</t>
  </si>
  <si>
    <t>Clothing Provisions</t>
  </si>
  <si>
    <t>609015</t>
  </si>
  <si>
    <t>Dining And Kitchen Supplies</t>
  </si>
  <si>
    <t>609020</t>
  </si>
  <si>
    <t>Bedding And Linen</t>
  </si>
  <si>
    <t>609030</t>
  </si>
  <si>
    <t>Medical Supplies</t>
  </si>
  <si>
    <t>609035</t>
  </si>
  <si>
    <t>Safety Supplies</t>
  </si>
  <si>
    <t>609060</t>
  </si>
  <si>
    <t>Identification Supplies</t>
  </si>
  <si>
    <t>611005</t>
  </si>
  <si>
    <t>Subscriptions &amp; Memberships</t>
  </si>
  <si>
    <t>611006</t>
  </si>
  <si>
    <t>Digital Content Databases</t>
  </si>
  <si>
    <t>611007</t>
  </si>
  <si>
    <t>Digital Materials-Magazines</t>
  </si>
  <si>
    <t>611010</t>
  </si>
  <si>
    <t>Physical Materials-Books</t>
  </si>
  <si>
    <t>611011</t>
  </si>
  <si>
    <t>Digital Materials-Books</t>
  </si>
  <si>
    <t>611015</t>
  </si>
  <si>
    <t>Education &amp; Training Serv/Supp</t>
  </si>
  <si>
    <t>611025</t>
  </si>
  <si>
    <t>Physical Material-Audio/Visual</t>
  </si>
  <si>
    <t>611026</t>
  </si>
  <si>
    <t>Digital Materials-Audio/Visual</t>
  </si>
  <si>
    <t>611030</t>
  </si>
  <si>
    <t>Art And Photographic Supplies</t>
  </si>
  <si>
    <t>611035</t>
  </si>
  <si>
    <t>Library Book Supplies</t>
  </si>
  <si>
    <t>613015</t>
  </si>
  <si>
    <t>Printing Supplies</t>
  </si>
  <si>
    <t>613020</t>
  </si>
  <si>
    <t>Development Advertising</t>
  </si>
  <si>
    <t>613025</t>
  </si>
  <si>
    <t>Contracted Printings</t>
  </si>
  <si>
    <t>615005</t>
  </si>
  <si>
    <t>Office Supplies</t>
  </si>
  <si>
    <t>615015</t>
  </si>
  <si>
    <t>Computer Supplies</t>
  </si>
  <si>
    <t>615016</t>
  </si>
  <si>
    <t>Computer Software Subscription</t>
  </si>
  <si>
    <t>615020</t>
  </si>
  <si>
    <t>Computer Software &lt;$5,000</t>
  </si>
  <si>
    <t>615025</t>
  </si>
  <si>
    <t>Computers &amp; Components &lt;$5000</t>
  </si>
  <si>
    <t>615030</t>
  </si>
  <si>
    <t>Communication Equip-Noncapital</t>
  </si>
  <si>
    <t>615035</t>
  </si>
  <si>
    <t>Small Equipment (Non-Computer)</t>
  </si>
  <si>
    <t>615040</t>
  </si>
  <si>
    <t>Postage</t>
  </si>
  <si>
    <t>615050</t>
  </si>
  <si>
    <t>Meals &amp; Refreshments</t>
  </si>
  <si>
    <t>615055</t>
  </si>
  <si>
    <t>Volunteer Awards</t>
  </si>
  <si>
    <t>615065</t>
  </si>
  <si>
    <t>Credit Card Charges</t>
  </si>
  <si>
    <t>617005</t>
  </si>
  <si>
    <t>Maintenance - Office Equip</t>
  </si>
  <si>
    <t>617010</t>
  </si>
  <si>
    <t>Maint - Machinery And Equip</t>
  </si>
  <si>
    <t>617015</t>
  </si>
  <si>
    <t>Maintenance - Software</t>
  </si>
  <si>
    <t>617025</t>
  </si>
  <si>
    <t>Parts Purchases</t>
  </si>
  <si>
    <t>617035</t>
  </si>
  <si>
    <t>Maint - Autos &amp; Equip-Fleet</t>
  </si>
  <si>
    <t>619005</t>
  </si>
  <si>
    <t>Gasoline, Diesel, Oil &amp; Grease</t>
  </si>
  <si>
    <t>619015</t>
  </si>
  <si>
    <t>Mileage Allowance</t>
  </si>
  <si>
    <t>619025</t>
  </si>
  <si>
    <t>Travel &amp; Transprtatn-Employees</t>
  </si>
  <si>
    <t>619035</t>
  </si>
  <si>
    <t>Vehicle Rental Charges</t>
  </si>
  <si>
    <t>619045</t>
  </si>
  <si>
    <t>Vehicle Replacement Charges</t>
  </si>
  <si>
    <t>621005</t>
  </si>
  <si>
    <t>Heat And Fuel</t>
  </si>
  <si>
    <t>621010</t>
  </si>
  <si>
    <t>Light And Power</t>
  </si>
  <si>
    <t>621015</t>
  </si>
  <si>
    <t>Water And Sewer</t>
  </si>
  <si>
    <t>621020</t>
  </si>
  <si>
    <t>Telephone</t>
  </si>
  <si>
    <t>621025</t>
  </si>
  <si>
    <t>Mobile Telephone</t>
  </si>
  <si>
    <t>633010</t>
  </si>
  <si>
    <t>Rent - Buildings</t>
  </si>
  <si>
    <t>633015</t>
  </si>
  <si>
    <t>Rent - Equipment</t>
  </si>
  <si>
    <t>633025</t>
  </si>
  <si>
    <t>Miscellaneous Rental Charges</t>
  </si>
  <si>
    <t>639025</t>
  </si>
  <si>
    <t>Other Professional Fees</t>
  </si>
  <si>
    <t>639045</t>
  </si>
  <si>
    <t>Contracted Labor/Projects</t>
  </si>
  <si>
    <t>641005</t>
  </si>
  <si>
    <t>Shop,Crew,&amp;Deputy Small Tools</t>
  </si>
  <si>
    <t>641025</t>
  </si>
  <si>
    <t>Insecticides,Herbicides&amp;Pesti</t>
  </si>
  <si>
    <t>643015</t>
  </si>
  <si>
    <t>Road Salt</t>
  </si>
  <si>
    <t>645005</t>
  </si>
  <si>
    <t>Contract Hauling</t>
  </si>
  <si>
    <t>645010</t>
  </si>
  <si>
    <t>Dumping Fees</t>
  </si>
  <si>
    <t>657005</t>
  </si>
  <si>
    <t>Insurance</t>
  </si>
  <si>
    <t>659005</t>
  </si>
  <si>
    <t>Costs In Handling Collections</t>
  </si>
  <si>
    <t>661005</t>
  </si>
  <si>
    <t>Tax Anticipation Interest</t>
  </si>
  <si>
    <t>661010</t>
  </si>
  <si>
    <t>Interest Expense</t>
  </si>
  <si>
    <t>693020</t>
  </si>
  <si>
    <t>Interfund Charges</t>
  </si>
  <si>
    <t>679020</t>
  </si>
  <si>
    <t>Machinery And Equipment</t>
  </si>
  <si>
    <t>663010</t>
  </si>
  <si>
    <t>Council Overhead Cost</t>
  </si>
  <si>
    <t>663015</t>
  </si>
  <si>
    <t>Mayor Overhead Cost</t>
  </si>
  <si>
    <t>663025</t>
  </si>
  <si>
    <t>Auditor Overhead Cost</t>
  </si>
  <si>
    <t>663030</t>
  </si>
  <si>
    <t>District Attorney Overhead Cos</t>
  </si>
  <si>
    <t>663035</t>
  </si>
  <si>
    <t>Real Estate Overhead Cost</t>
  </si>
  <si>
    <t>663040</t>
  </si>
  <si>
    <t>Info Services Overhead Cost</t>
  </si>
  <si>
    <t>663045</t>
  </si>
  <si>
    <t>Purchasing Overhead Cost</t>
  </si>
  <si>
    <t>663050</t>
  </si>
  <si>
    <t>Human Resources Overhead Cost</t>
  </si>
  <si>
    <t>663055</t>
  </si>
  <si>
    <t>Gov'T Immunity Overhead Cost</t>
  </si>
  <si>
    <t>663060</t>
  </si>
  <si>
    <t>Records Managmnt Overhead Cost</t>
  </si>
  <si>
    <t>663070</t>
  </si>
  <si>
    <t>Mayor Finance Overhead Cost</t>
  </si>
  <si>
    <t>687001</t>
  </si>
  <si>
    <t>Interest Expense- SBITA</t>
  </si>
  <si>
    <t>501005</t>
  </si>
  <si>
    <t>Cost Of Materials Sold</t>
  </si>
  <si>
    <t>684020</t>
  </si>
  <si>
    <t>Principal Payments- SBITA</t>
  </si>
  <si>
    <t>770010</t>
  </si>
  <si>
    <t>Grand Total</t>
  </si>
  <si>
    <t>Budget</t>
  </si>
  <si>
    <t>Encumbrance</t>
  </si>
  <si>
    <t>Expense</t>
  </si>
  <si>
    <t>Available Budget</t>
  </si>
  <si>
    <t>Subtotal Personnel</t>
  </si>
  <si>
    <t>Subtotal Operating</t>
  </si>
  <si>
    <t>Subtotal Capital Equipment</t>
  </si>
  <si>
    <t>Subtotal County Overhead</t>
  </si>
  <si>
    <t>Debt Service</t>
  </si>
  <si>
    <t>Subtotal Other</t>
  </si>
  <si>
    <t>% Spent</t>
  </si>
  <si>
    <t>SALT LAKE COUNTY LIBRARY</t>
  </si>
  <si>
    <t>Account</t>
  </si>
  <si>
    <t>Description</t>
  </si>
  <si>
    <t>YE</t>
  </si>
  <si>
    <t>June</t>
  </si>
  <si>
    <t>Original</t>
  </si>
  <si>
    <t xml:space="preserve">Budget </t>
  </si>
  <si>
    <t>Final</t>
  </si>
  <si>
    <t>Total</t>
  </si>
  <si>
    <t>Obligations</t>
  </si>
  <si>
    <t>Remaining</t>
  </si>
  <si>
    <t>Adjustments</t>
  </si>
  <si>
    <t>Expenses</t>
  </si>
  <si>
    <t>Prior Year Exp</t>
  </si>
  <si>
    <t>Encumbrances</t>
  </si>
  <si>
    <t>BCR Book Drp Design</t>
  </si>
  <si>
    <t>BCR Irrigation System</t>
  </si>
  <si>
    <t>Magna UPS</t>
  </si>
  <si>
    <t>WJO Cool Tower</t>
  </si>
  <si>
    <t>Tyler Cool Tower</t>
  </si>
  <si>
    <t>WJO Boiler</t>
  </si>
  <si>
    <t>System Wide Xeriscaping</t>
  </si>
  <si>
    <t>Indirect Costs</t>
  </si>
  <si>
    <t xml:space="preserve">TOTAL </t>
  </si>
  <si>
    <t>BUDGET TO ACTUAL AS OF APRIL 19TH, 2024</t>
  </si>
  <si>
    <t>Printing Charges</t>
  </si>
  <si>
    <t>Elected &amp; Exempt Salary</t>
  </si>
  <si>
    <t>CAPITAL PROJECTS 2024</t>
  </si>
  <si>
    <t>Thru the month of March 31, 2024</t>
  </si>
  <si>
    <t>Heriman Light Conversion (Lights)</t>
  </si>
  <si>
    <t>Library Slurry</t>
  </si>
  <si>
    <t>Library Concrete</t>
  </si>
  <si>
    <t>Library SliderDoors</t>
  </si>
  <si>
    <t>Library Security</t>
  </si>
  <si>
    <t>Library Carpet</t>
  </si>
  <si>
    <t>Library Overlay BCR</t>
  </si>
  <si>
    <t>Library Remodel Magna Restroom</t>
  </si>
  <si>
    <t>Library Lighting Upgrade</t>
  </si>
  <si>
    <t>Library Taylorsville Front Entrance</t>
  </si>
  <si>
    <t>Library Xeriscape system wide</t>
  </si>
  <si>
    <t>Library Sorter Replacment - SJO</t>
  </si>
  <si>
    <t>*NEW PROJECT* BCR Book Drop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</si>
</sst>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Unicode MS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1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1" fillId="0" borderId="1" xfId="1" applyFont="1" applyBorder="1"/>
    <xf numFmtId="164" fontId="0" fillId="0" borderId="0" xfId="2" applyNumberFormat="1" applyFont="1"/>
    <xf numFmtId="164" fontId="0" fillId="0" borderId="1" xfId="2" applyNumberFormat="1" applyFont="1" applyBorder="1"/>
    <xf numFmtId="164" fontId="2" fillId="0" borderId="0" xfId="2" applyNumberFormat="1" applyFont="1"/>
    <xf numFmtId="0" fontId="2" fillId="0" borderId="0" xfId="0" applyFont="1"/>
    <xf numFmtId="0" fontId="4" fillId="0" borderId="2" xfId="0" applyFont="1" applyBorder="1"/>
    <xf numFmtId="44" fontId="4" fillId="0" borderId="2" xfId="1" applyFont="1" applyBorder="1"/>
    <xf numFmtId="0" fontId="4" fillId="0" borderId="0" xfId="0" applyFont="1"/>
    <xf numFmtId="44" fontId="2" fillId="0" borderId="0" xfId="1" applyFont="1"/>
    <xf numFmtId="44" fontId="2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2" xfId="2" applyNumberFormat="1" applyFont="1" applyBorder="1"/>
    <xf numFmtId="0" fontId="2" fillId="0" borderId="0" xfId="0" applyFont="1" applyBorder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/>
    <xf numFmtId="165" fontId="0" fillId="0" borderId="1" xfId="1" applyNumberFormat="1" applyFont="1" applyBorder="1"/>
    <xf numFmtId="165" fontId="2" fillId="0" borderId="0" xfId="1" applyNumberFormat="1" applyFont="1"/>
    <xf numFmtId="165" fontId="1" fillId="0" borderId="1" xfId="1" applyNumberFormat="1" applyFont="1" applyBorder="1"/>
    <xf numFmtId="165" fontId="4" fillId="0" borderId="2" xfId="1" applyNumberFormat="1" applyFont="1" applyBorder="1"/>
    <xf numFmtId="0" fontId="0" fillId="0" borderId="0" xfId="0" applyAlignment="1">
      <alignment horizontal="left"/>
    </xf>
    <xf numFmtId="44" fontId="1" fillId="0" borderId="0" xfId="1" applyFont="1" applyAlignment="1">
      <alignment horizontal="center"/>
    </xf>
    <xf numFmtId="44" fontId="1" fillId="0" borderId="0" xfId="1" applyFont="1"/>
    <xf numFmtId="44" fontId="2" fillId="0" borderId="0" xfId="1" applyNumberFormat="1" applyFont="1"/>
    <xf numFmtId="0" fontId="6" fillId="0" borderId="0" xfId="0" applyFont="1"/>
    <xf numFmtId="165" fontId="8" fillId="0" borderId="0" xfId="3" applyNumberFormat="1" applyFont="1" applyAlignment="1">
      <alignment horizontal="center"/>
    </xf>
    <xf numFmtId="44" fontId="6" fillId="0" borderId="0" xfId="1" applyNumberFormat="1" applyFont="1" applyFill="1"/>
    <xf numFmtId="0" fontId="9" fillId="0" borderId="0" xfId="3" applyNumberFormat="1" applyFont="1" applyFill="1" applyAlignment="1">
      <alignment horizontal="center"/>
    </xf>
    <xf numFmtId="0" fontId="8" fillId="0" borderId="0" xfId="3" applyNumberFormat="1" applyFont="1" applyAlignment="1">
      <alignment horizontal="center"/>
    </xf>
    <xf numFmtId="44" fontId="8" fillId="0" borderId="0" xfId="3" applyFont="1" applyAlignment="1">
      <alignment horizontal="center"/>
    </xf>
    <xf numFmtId="44" fontId="8" fillId="0" borderId="0" xfId="1" applyNumberFormat="1" applyFont="1" applyFill="1" applyAlignment="1">
      <alignment horizontal="center"/>
    </xf>
    <xf numFmtId="44" fontId="8" fillId="0" borderId="0" xfId="3" applyNumberFormat="1" applyFont="1" applyAlignment="1">
      <alignment horizontal="center"/>
    </xf>
    <xf numFmtId="165" fontId="10" fillId="0" borderId="0" xfId="3" applyNumberFormat="1" applyFont="1" applyFill="1" applyAlignment="1">
      <alignment horizontal="center"/>
    </xf>
    <xf numFmtId="44" fontId="10" fillId="0" borderId="0" xfId="3" applyNumberFormat="1" applyFont="1" applyFill="1" applyAlignment="1">
      <alignment horizontal="center"/>
    </xf>
    <xf numFmtId="44" fontId="10" fillId="0" borderId="0" xfId="3" applyFont="1" applyFill="1" applyAlignment="1">
      <alignment horizontal="center"/>
    </xf>
    <xf numFmtId="44" fontId="6" fillId="0" borderId="0" xfId="0" applyNumberFormat="1" applyFont="1" applyFill="1"/>
    <xf numFmtId="0" fontId="0" fillId="0" borderId="0" xfId="0" applyFill="1" applyBorder="1" applyAlignment="1">
      <alignment wrapText="1"/>
    </xf>
    <xf numFmtId="165" fontId="10" fillId="0" borderId="0" xfId="3" applyNumberFormat="1" applyFont="1" applyFill="1" applyBorder="1" applyAlignment="1">
      <alignment horizontal="center"/>
    </xf>
    <xf numFmtId="44" fontId="10" fillId="0" borderId="0" xfId="3" applyNumberFormat="1" applyFont="1" applyFill="1" applyBorder="1" applyAlignment="1">
      <alignment horizontal="center"/>
    </xf>
    <xf numFmtId="44" fontId="10" fillId="0" borderId="0" xfId="3" applyFon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/>
    <xf numFmtId="44" fontId="6" fillId="0" borderId="0" xfId="0" applyNumberFormat="1" applyFont="1" applyFill="1" applyBorder="1"/>
    <xf numFmtId="44" fontId="6" fillId="0" borderId="0" xfId="1" applyNumberFormat="1" applyFont="1" applyFill="1" applyBorder="1"/>
    <xf numFmtId="0" fontId="2" fillId="0" borderId="0" xfId="0" applyFont="1" applyFill="1"/>
    <xf numFmtId="165" fontId="4" fillId="0" borderId="3" xfId="0" applyNumberFormat="1" applyFont="1" applyFill="1" applyBorder="1"/>
    <xf numFmtId="44" fontId="4" fillId="0" borderId="3" xfId="0" applyNumberFormat="1" applyFont="1" applyFill="1" applyBorder="1"/>
    <xf numFmtId="0" fontId="0" fillId="0" borderId="0" xfId="0" applyFill="1"/>
    <xf numFmtId="165" fontId="8" fillId="2" borderId="0" xfId="3" applyNumberFormat="1" applyFont="1" applyFill="1" applyAlignment="1">
      <alignment horizontal="center"/>
    </xf>
    <xf numFmtId="165" fontId="10" fillId="2" borderId="0" xfId="3" applyNumberFormat="1" applyFont="1" applyFill="1" applyAlignment="1">
      <alignment horizontal="center"/>
    </xf>
    <xf numFmtId="165" fontId="10" fillId="2" borderId="0" xfId="3" applyNumberFormat="1" applyFont="1" applyFill="1" applyBorder="1" applyAlignment="1">
      <alignment horizontal="center"/>
    </xf>
    <xf numFmtId="0" fontId="6" fillId="2" borderId="0" xfId="0" applyFont="1" applyFill="1" applyBorder="1"/>
    <xf numFmtId="165" fontId="4" fillId="2" borderId="3" xfId="0" applyNumberFormat="1" applyFont="1" applyFill="1" applyBorder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urrency" xfId="1" builtinId="4"/>
    <cellStyle name="Currency 3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"/>
  <sheetViews>
    <sheetView tabSelected="1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2" sqref="A2:G2"/>
    </sheetView>
  </sheetViews>
  <sheetFormatPr defaultRowHeight="15"/>
  <cols>
    <col min="1" max="1" width="11.140625" customWidth="1"/>
    <col min="2" max="2" width="32" customWidth="1"/>
    <col min="3" max="3" width="14" style="18" bestFit="1" customWidth="1"/>
    <col min="4" max="4" width="14.42578125" style="1" bestFit="1" customWidth="1"/>
    <col min="5" max="5" width="16.85546875" style="1" bestFit="1" customWidth="1"/>
    <col min="6" max="6" width="17.85546875" style="1" bestFit="1" customWidth="1"/>
    <col min="7" max="7" width="9.28515625" style="4" bestFit="1" customWidth="1"/>
  </cols>
  <sheetData>
    <row r="1" spans="1:7" ht="15.75">
      <c r="A1" s="56" t="s">
        <v>213</v>
      </c>
      <c r="B1" s="56"/>
      <c r="C1" s="56"/>
      <c r="D1" s="56"/>
      <c r="E1" s="56"/>
      <c r="F1" s="56"/>
      <c r="G1" s="56"/>
    </row>
    <row r="2" spans="1:7" ht="15.75">
      <c r="A2" s="56" t="s">
        <v>237</v>
      </c>
      <c r="B2" s="56"/>
      <c r="C2" s="56"/>
      <c r="D2" s="56"/>
      <c r="E2" s="56"/>
      <c r="F2" s="56"/>
      <c r="G2" s="56"/>
    </row>
    <row r="4" spans="1:7">
      <c r="A4" s="14" t="s">
        <v>214</v>
      </c>
      <c r="B4" s="14" t="s">
        <v>215</v>
      </c>
      <c r="C4" s="17" t="s">
        <v>202</v>
      </c>
      <c r="D4" s="12" t="s">
        <v>203</v>
      </c>
      <c r="E4" s="12" t="s">
        <v>204</v>
      </c>
      <c r="F4" s="11" t="s">
        <v>205</v>
      </c>
      <c r="G4" s="6" t="s">
        <v>212</v>
      </c>
    </row>
    <row r="5" spans="1:7">
      <c r="A5" s="23">
        <v>601005</v>
      </c>
      <c r="B5" s="23" t="s">
        <v>239</v>
      </c>
      <c r="C5" s="17"/>
      <c r="D5" s="12"/>
      <c r="E5" s="24">
        <v>20349</v>
      </c>
      <c r="F5" s="25">
        <f>C5-E5</f>
        <v>-20349</v>
      </c>
      <c r="G5" s="4" t="e">
        <f>E5/C5</f>
        <v>#DIV/0!</v>
      </c>
    </row>
    <row r="6" spans="1:7">
      <c r="A6" t="s">
        <v>0</v>
      </c>
      <c r="B6" t="s">
        <v>1</v>
      </c>
      <c r="C6" s="18">
        <v>150000</v>
      </c>
      <c r="D6" s="1">
        <v>0</v>
      </c>
      <c r="E6" s="1">
        <v>105829.01</v>
      </c>
      <c r="F6" s="25">
        <f t="shared" ref="F6:F21" si="0">C6-E6</f>
        <v>44170.990000000005</v>
      </c>
      <c r="G6" s="4">
        <f>E6/C6</f>
        <v>0.70552673333333327</v>
      </c>
    </row>
    <row r="7" spans="1:7">
      <c r="A7" t="s">
        <v>2</v>
      </c>
      <c r="B7" t="s">
        <v>3</v>
      </c>
      <c r="C7" s="18">
        <v>100000</v>
      </c>
      <c r="D7" s="1">
        <v>0</v>
      </c>
      <c r="E7" s="1">
        <v>33523.29</v>
      </c>
      <c r="F7" s="25">
        <f t="shared" si="0"/>
        <v>66476.709999999992</v>
      </c>
      <c r="G7" s="4">
        <f t="shared" ref="G7:G70" si="1">E7/C7</f>
        <v>0.3352329</v>
      </c>
    </row>
    <row r="8" spans="1:7">
      <c r="A8" t="s">
        <v>4</v>
      </c>
      <c r="B8" t="s">
        <v>5</v>
      </c>
      <c r="C8" s="18">
        <v>24140857</v>
      </c>
      <c r="D8" s="1">
        <v>0</v>
      </c>
      <c r="E8" s="1">
        <v>6299010.0499999998</v>
      </c>
      <c r="F8" s="25">
        <f t="shared" si="0"/>
        <v>17841846.949999999</v>
      </c>
      <c r="G8" s="4">
        <f t="shared" si="1"/>
        <v>0.26092735854406496</v>
      </c>
    </row>
    <row r="9" spans="1:7">
      <c r="A9" t="s">
        <v>6</v>
      </c>
      <c r="B9" t="s">
        <v>7</v>
      </c>
      <c r="C9" s="18">
        <v>76778</v>
      </c>
      <c r="D9" s="1">
        <v>0</v>
      </c>
      <c r="E9" s="1">
        <v>0</v>
      </c>
      <c r="F9" s="25">
        <f t="shared" si="0"/>
        <v>76778</v>
      </c>
      <c r="G9" s="4">
        <f t="shared" si="1"/>
        <v>0</v>
      </c>
    </row>
    <row r="10" spans="1:7">
      <c r="A10" t="s">
        <v>8</v>
      </c>
      <c r="B10" t="s">
        <v>9</v>
      </c>
      <c r="C10" s="18">
        <v>0</v>
      </c>
      <c r="D10" s="1">
        <v>0</v>
      </c>
      <c r="E10" s="1">
        <v>245614.59</v>
      </c>
      <c r="F10" s="25">
        <f t="shared" si="0"/>
        <v>-245614.59</v>
      </c>
      <c r="G10" s="4" t="e">
        <f t="shared" si="1"/>
        <v>#DIV/0!</v>
      </c>
    </row>
    <row r="11" spans="1:7">
      <c r="A11" t="s">
        <v>10</v>
      </c>
      <c r="B11" t="s">
        <v>11</v>
      </c>
      <c r="C11" s="18">
        <v>73312</v>
      </c>
      <c r="D11" s="1">
        <v>0</v>
      </c>
      <c r="E11" s="1">
        <v>6208.88</v>
      </c>
      <c r="F11" s="25">
        <f t="shared" si="0"/>
        <v>67103.12</v>
      </c>
      <c r="G11" s="4">
        <f t="shared" si="1"/>
        <v>8.4691182889567881E-2</v>
      </c>
    </row>
    <row r="12" spans="1:7">
      <c r="A12" t="s">
        <v>12</v>
      </c>
      <c r="B12" t="s">
        <v>13</v>
      </c>
      <c r="C12" s="18">
        <v>12528</v>
      </c>
      <c r="D12" s="1">
        <v>0</v>
      </c>
      <c r="E12" s="1">
        <v>2945.15</v>
      </c>
      <c r="F12" s="25">
        <f t="shared" si="0"/>
        <v>9582.85</v>
      </c>
      <c r="G12" s="4">
        <f t="shared" si="1"/>
        <v>0.23508540868454661</v>
      </c>
    </row>
    <row r="13" spans="1:7">
      <c r="A13" t="s">
        <v>14</v>
      </c>
      <c r="B13" t="s">
        <v>15</v>
      </c>
      <c r="C13" s="18">
        <v>-1205</v>
      </c>
      <c r="D13" s="1">
        <v>0</v>
      </c>
      <c r="E13" s="1">
        <v>0</v>
      </c>
      <c r="F13" s="25">
        <f t="shared" si="0"/>
        <v>-1205</v>
      </c>
      <c r="G13" s="4">
        <f t="shared" si="1"/>
        <v>0</v>
      </c>
    </row>
    <row r="14" spans="1:7">
      <c r="A14" t="s">
        <v>16</v>
      </c>
      <c r="B14" t="s">
        <v>17</v>
      </c>
      <c r="C14" s="18">
        <v>1853277</v>
      </c>
      <c r="D14" s="1">
        <v>0</v>
      </c>
      <c r="E14" s="1">
        <v>488934.91</v>
      </c>
      <c r="F14" s="25">
        <f t="shared" si="0"/>
        <v>1364342.09</v>
      </c>
      <c r="G14" s="4">
        <f t="shared" si="1"/>
        <v>0.26382181940422289</v>
      </c>
    </row>
    <row r="15" spans="1:7">
      <c r="A15" t="s">
        <v>18</v>
      </c>
      <c r="B15" t="s">
        <v>19</v>
      </c>
      <c r="C15" s="18">
        <v>3809116</v>
      </c>
      <c r="D15" s="1">
        <v>0</v>
      </c>
      <c r="E15" s="1">
        <v>1015744.54</v>
      </c>
      <c r="F15" s="25">
        <f t="shared" si="0"/>
        <v>2793371.46</v>
      </c>
      <c r="G15" s="4">
        <f t="shared" si="1"/>
        <v>0.26666148786227567</v>
      </c>
    </row>
    <row r="16" spans="1:7">
      <c r="A16" t="s">
        <v>20</v>
      </c>
      <c r="B16" t="s">
        <v>21</v>
      </c>
      <c r="C16" s="18">
        <v>100560</v>
      </c>
      <c r="D16" s="1">
        <v>0</v>
      </c>
      <c r="E16" s="1">
        <v>26411.279999999999</v>
      </c>
      <c r="F16" s="25">
        <f t="shared" si="0"/>
        <v>74148.72</v>
      </c>
      <c r="G16" s="4">
        <f t="shared" si="1"/>
        <v>0.26264200477326965</v>
      </c>
    </row>
    <row r="17" spans="1:7">
      <c r="A17" t="s">
        <v>22</v>
      </c>
      <c r="B17" t="s">
        <v>23</v>
      </c>
      <c r="C17" s="18">
        <v>263305</v>
      </c>
      <c r="D17" s="1">
        <v>0</v>
      </c>
      <c r="E17" s="1">
        <v>75288.2</v>
      </c>
      <c r="F17" s="25">
        <f t="shared" si="0"/>
        <v>188016.8</v>
      </c>
      <c r="G17" s="4">
        <f t="shared" si="1"/>
        <v>0.28593532215491541</v>
      </c>
    </row>
    <row r="18" spans="1:7">
      <c r="A18" t="s">
        <v>24</v>
      </c>
      <c r="B18" t="s">
        <v>25</v>
      </c>
      <c r="C18" s="18">
        <v>6509821</v>
      </c>
      <c r="D18" s="1">
        <v>0</v>
      </c>
      <c r="E18" s="1">
        <v>1611974.5</v>
      </c>
      <c r="F18" s="25">
        <f t="shared" si="0"/>
        <v>4897846.5</v>
      </c>
      <c r="G18" s="4">
        <f t="shared" si="1"/>
        <v>0.24762193922075584</v>
      </c>
    </row>
    <row r="19" spans="1:7">
      <c r="A19" t="s">
        <v>26</v>
      </c>
      <c r="B19" t="s">
        <v>27</v>
      </c>
      <c r="C19" s="18">
        <v>495228</v>
      </c>
      <c r="D19" s="1">
        <v>0</v>
      </c>
      <c r="E19" s="1">
        <v>123807</v>
      </c>
      <c r="F19" s="25">
        <f t="shared" si="0"/>
        <v>371421</v>
      </c>
      <c r="G19" s="4">
        <f t="shared" si="1"/>
        <v>0.25</v>
      </c>
    </row>
    <row r="20" spans="1:7">
      <c r="A20" t="s">
        <v>28</v>
      </c>
      <c r="B20" t="s">
        <v>29</v>
      </c>
      <c r="C20" s="18">
        <v>683544</v>
      </c>
      <c r="D20" s="1">
        <v>0</v>
      </c>
      <c r="E20" s="1">
        <v>187974.6</v>
      </c>
      <c r="F20" s="25">
        <f t="shared" si="0"/>
        <v>495569.4</v>
      </c>
      <c r="G20" s="4">
        <f t="shared" si="1"/>
        <v>0.27500000000000002</v>
      </c>
    </row>
    <row r="21" spans="1:7" hidden="1">
      <c r="A21" t="s">
        <v>30</v>
      </c>
      <c r="B21" t="s">
        <v>31</v>
      </c>
      <c r="C21" s="18">
        <v>0</v>
      </c>
      <c r="D21" s="1">
        <v>0</v>
      </c>
      <c r="E21" s="1">
        <v>0</v>
      </c>
      <c r="F21" s="25">
        <f t="shared" si="0"/>
        <v>0</v>
      </c>
      <c r="G21" s="4" t="e">
        <f t="shared" si="1"/>
        <v>#DIV/0!</v>
      </c>
    </row>
    <row r="22" spans="1:7">
      <c r="A22" t="s">
        <v>32</v>
      </c>
      <c r="B22" t="s">
        <v>33</v>
      </c>
      <c r="C22" s="19">
        <v>10172</v>
      </c>
      <c r="D22" s="2">
        <v>0</v>
      </c>
      <c r="E22" s="2">
        <v>1975</v>
      </c>
      <c r="F22" s="2">
        <f>C22-E22</f>
        <v>8197</v>
      </c>
      <c r="G22" s="5">
        <f t="shared" si="1"/>
        <v>0.19416044042469524</v>
      </c>
    </row>
    <row r="23" spans="1:7">
      <c r="A23" s="7" t="s">
        <v>206</v>
      </c>
      <c r="B23" s="7"/>
      <c r="C23" s="20">
        <f>SUM(C5:C22)</f>
        <v>38277293</v>
      </c>
      <c r="D23" s="20">
        <f t="shared" ref="D23:F23" si="2">SUM(D5:D22)</f>
        <v>0</v>
      </c>
      <c r="E23" s="26">
        <f t="shared" si="2"/>
        <v>10245590</v>
      </c>
      <c r="F23" s="26">
        <f t="shared" si="2"/>
        <v>28031703</v>
      </c>
      <c r="G23" s="6">
        <f t="shared" si="1"/>
        <v>0.26766756990887519</v>
      </c>
    </row>
    <row r="24" spans="1:7">
      <c r="A24" t="s">
        <v>34</v>
      </c>
      <c r="B24" t="s">
        <v>35</v>
      </c>
      <c r="C24" s="18">
        <v>99950</v>
      </c>
      <c r="D24" s="1">
        <v>0</v>
      </c>
      <c r="E24" s="1">
        <v>33178.81</v>
      </c>
      <c r="F24" s="1">
        <f>C24-E24-D24</f>
        <v>66771.19</v>
      </c>
      <c r="G24" s="4">
        <f t="shared" si="1"/>
        <v>0.33195407703851926</v>
      </c>
    </row>
    <row r="25" spans="1:7">
      <c r="A25" t="s">
        <v>36</v>
      </c>
      <c r="B25" t="s">
        <v>37</v>
      </c>
      <c r="C25" s="18">
        <v>49850</v>
      </c>
      <c r="D25" s="1">
        <v>14409.04</v>
      </c>
      <c r="E25" s="1">
        <v>72.78</v>
      </c>
      <c r="F25" s="1">
        <f t="shared" ref="F25:F88" si="3">C25-E25-D25</f>
        <v>35368.18</v>
      </c>
      <c r="G25" s="4">
        <f t="shared" si="1"/>
        <v>1.4599799398194585E-3</v>
      </c>
    </row>
    <row r="26" spans="1:7">
      <c r="A26" t="s">
        <v>38</v>
      </c>
      <c r="B26" t="s">
        <v>39</v>
      </c>
      <c r="C26" s="18">
        <v>190232</v>
      </c>
      <c r="D26" s="1">
        <v>9973</v>
      </c>
      <c r="E26" s="1">
        <v>40663.4</v>
      </c>
      <c r="F26" s="1">
        <f t="shared" si="3"/>
        <v>139595.6</v>
      </c>
      <c r="G26" s="4">
        <f t="shared" si="1"/>
        <v>0.21375688632827286</v>
      </c>
    </row>
    <row r="27" spans="1:7">
      <c r="A27" t="s">
        <v>40</v>
      </c>
      <c r="B27" t="s">
        <v>41</v>
      </c>
      <c r="C27" s="18">
        <v>10425</v>
      </c>
      <c r="D27" s="1">
        <v>0</v>
      </c>
      <c r="E27" s="1">
        <v>3076.39</v>
      </c>
      <c r="F27" s="1">
        <f t="shared" si="3"/>
        <v>7348.6100000000006</v>
      </c>
      <c r="G27" s="4">
        <f t="shared" si="1"/>
        <v>0.29509736211031173</v>
      </c>
    </row>
    <row r="28" spans="1:7">
      <c r="A28" t="s">
        <v>42</v>
      </c>
      <c r="B28" t="s">
        <v>43</v>
      </c>
      <c r="C28" s="18">
        <v>500</v>
      </c>
      <c r="D28" s="1">
        <v>0</v>
      </c>
      <c r="E28" s="1">
        <v>0</v>
      </c>
      <c r="F28" s="1">
        <f t="shared" si="3"/>
        <v>500</v>
      </c>
      <c r="G28" s="4">
        <f t="shared" si="1"/>
        <v>0</v>
      </c>
    </row>
    <row r="29" spans="1:7">
      <c r="A29" t="s">
        <v>44</v>
      </c>
      <c r="B29" t="s">
        <v>45</v>
      </c>
      <c r="C29" s="18">
        <v>1605</v>
      </c>
      <c r="D29" s="1">
        <v>0</v>
      </c>
      <c r="E29" s="1">
        <v>290.5</v>
      </c>
      <c r="F29" s="1">
        <f t="shared" si="3"/>
        <v>1314.5</v>
      </c>
      <c r="G29" s="4">
        <f t="shared" si="1"/>
        <v>0.18099688473520248</v>
      </c>
    </row>
    <row r="30" spans="1:7">
      <c r="A30" t="s">
        <v>46</v>
      </c>
      <c r="B30" t="s">
        <v>47</v>
      </c>
      <c r="C30" s="18">
        <v>300100</v>
      </c>
      <c r="D30" s="1">
        <v>0</v>
      </c>
      <c r="E30" s="1">
        <v>88547.72</v>
      </c>
      <c r="F30" s="1">
        <f t="shared" si="3"/>
        <v>211552.28</v>
      </c>
      <c r="G30" s="4">
        <f t="shared" si="1"/>
        <v>0.29506071309563481</v>
      </c>
    </row>
    <row r="31" spans="1:7">
      <c r="A31" t="s">
        <v>48</v>
      </c>
      <c r="B31" t="s">
        <v>49</v>
      </c>
      <c r="C31" s="18">
        <v>24868</v>
      </c>
      <c r="D31" s="1">
        <v>0</v>
      </c>
      <c r="E31" s="1">
        <v>5692.1</v>
      </c>
      <c r="F31" s="1">
        <f t="shared" si="3"/>
        <v>19175.900000000001</v>
      </c>
      <c r="G31" s="4">
        <f t="shared" si="1"/>
        <v>0.2288925526781406</v>
      </c>
    </row>
    <row r="32" spans="1:7">
      <c r="A32" t="s">
        <v>50</v>
      </c>
      <c r="B32" t="s">
        <v>51</v>
      </c>
      <c r="C32" s="18">
        <v>9000</v>
      </c>
      <c r="D32" s="1">
        <v>0</v>
      </c>
      <c r="E32" s="1">
        <v>318.02</v>
      </c>
      <c r="F32" s="1">
        <f t="shared" si="3"/>
        <v>8681.98</v>
      </c>
      <c r="G32" s="4">
        <f t="shared" si="1"/>
        <v>3.5335555555555551E-2</v>
      </c>
    </row>
    <row r="33" spans="1:7">
      <c r="A33" t="s">
        <v>52</v>
      </c>
      <c r="B33" t="s">
        <v>53</v>
      </c>
      <c r="C33" s="18">
        <v>4838</v>
      </c>
      <c r="D33" s="1">
        <v>0</v>
      </c>
      <c r="E33" s="1">
        <v>1759.39</v>
      </c>
      <c r="F33" s="1">
        <f t="shared" si="3"/>
        <v>3078.6099999999997</v>
      </c>
      <c r="G33" s="4">
        <f t="shared" si="1"/>
        <v>0.36366060355518809</v>
      </c>
    </row>
    <row r="34" spans="1:7">
      <c r="A34" t="s">
        <v>54</v>
      </c>
      <c r="B34" t="s">
        <v>55</v>
      </c>
      <c r="C34" s="18">
        <v>10000</v>
      </c>
      <c r="D34" s="1">
        <v>0</v>
      </c>
      <c r="E34" s="1">
        <v>5108.63</v>
      </c>
      <c r="F34" s="1">
        <f t="shared" si="3"/>
        <v>4891.37</v>
      </c>
      <c r="G34" s="4">
        <f t="shared" si="1"/>
        <v>0.51086299999999996</v>
      </c>
    </row>
    <row r="35" spans="1:7">
      <c r="A35" t="s">
        <v>56</v>
      </c>
      <c r="B35" t="s">
        <v>57</v>
      </c>
      <c r="C35" s="18">
        <v>1550</v>
      </c>
      <c r="D35" s="1">
        <v>0</v>
      </c>
      <c r="E35" s="1">
        <v>67.84</v>
      </c>
      <c r="F35" s="1">
        <f t="shared" si="3"/>
        <v>1482.16</v>
      </c>
      <c r="G35" s="4">
        <f t="shared" si="1"/>
        <v>4.376774193548387E-2</v>
      </c>
    </row>
    <row r="36" spans="1:7">
      <c r="A36" t="s">
        <v>58</v>
      </c>
      <c r="B36" t="s">
        <v>59</v>
      </c>
      <c r="C36" s="18">
        <v>5296</v>
      </c>
      <c r="D36" s="1">
        <v>0</v>
      </c>
      <c r="E36" s="1">
        <v>2877.51</v>
      </c>
      <c r="F36" s="1">
        <f t="shared" si="3"/>
        <v>2418.4899999999998</v>
      </c>
      <c r="G36" s="4">
        <f t="shared" si="1"/>
        <v>0.54333648036253779</v>
      </c>
    </row>
    <row r="37" spans="1:7">
      <c r="A37" t="s">
        <v>60</v>
      </c>
      <c r="B37" t="s">
        <v>61</v>
      </c>
      <c r="C37" s="18">
        <v>4950</v>
      </c>
      <c r="D37" s="1">
        <v>0</v>
      </c>
      <c r="E37" s="1">
        <v>102.09</v>
      </c>
      <c r="F37" s="1">
        <f t="shared" si="3"/>
        <v>4847.91</v>
      </c>
      <c r="G37" s="4">
        <f t="shared" si="1"/>
        <v>2.0624242424242423E-2</v>
      </c>
    </row>
    <row r="38" spans="1:7">
      <c r="A38" t="s">
        <v>62</v>
      </c>
      <c r="B38" t="s">
        <v>63</v>
      </c>
      <c r="C38" s="18">
        <v>164606</v>
      </c>
      <c r="D38" s="1">
        <v>0</v>
      </c>
      <c r="E38" s="1">
        <v>128661.18</v>
      </c>
      <c r="F38" s="1">
        <f t="shared" si="3"/>
        <v>35944.820000000007</v>
      </c>
      <c r="G38" s="4">
        <f t="shared" si="1"/>
        <v>0.78163116775816188</v>
      </c>
    </row>
    <row r="39" spans="1:7">
      <c r="A39" t="s">
        <v>64</v>
      </c>
      <c r="B39" t="s">
        <v>65</v>
      </c>
      <c r="C39" s="18">
        <v>382500</v>
      </c>
      <c r="D39" s="1">
        <v>0</v>
      </c>
      <c r="E39" s="1">
        <v>160409.44</v>
      </c>
      <c r="F39" s="1">
        <f t="shared" si="3"/>
        <v>222090.56</v>
      </c>
      <c r="G39" s="4">
        <f t="shared" si="1"/>
        <v>0.41937108496732028</v>
      </c>
    </row>
    <row r="40" spans="1:7">
      <c r="A40" t="s">
        <v>66</v>
      </c>
      <c r="B40" t="s">
        <v>67</v>
      </c>
      <c r="C40" s="18">
        <v>65000</v>
      </c>
      <c r="D40" s="1">
        <v>0</v>
      </c>
      <c r="E40" s="1">
        <v>0</v>
      </c>
      <c r="F40" s="1">
        <f t="shared" si="3"/>
        <v>65000</v>
      </c>
      <c r="G40" s="4">
        <f t="shared" si="1"/>
        <v>0</v>
      </c>
    </row>
    <row r="41" spans="1:7">
      <c r="A41" t="s">
        <v>68</v>
      </c>
      <c r="B41" t="s">
        <v>69</v>
      </c>
      <c r="C41" s="18">
        <v>3482514</v>
      </c>
      <c r="D41" s="1">
        <v>0</v>
      </c>
      <c r="E41" s="1">
        <v>508990.41</v>
      </c>
      <c r="F41" s="1">
        <f t="shared" si="3"/>
        <v>2973523.59</v>
      </c>
      <c r="G41" s="4">
        <f t="shared" si="1"/>
        <v>0.14615602693915947</v>
      </c>
    </row>
    <row r="42" spans="1:7">
      <c r="A42" t="s">
        <v>70</v>
      </c>
      <c r="B42" t="s">
        <v>71</v>
      </c>
      <c r="C42" s="18">
        <v>1105037</v>
      </c>
      <c r="D42" s="1">
        <v>0</v>
      </c>
      <c r="E42" s="1">
        <v>210167.65</v>
      </c>
      <c r="F42" s="1">
        <f t="shared" si="3"/>
        <v>894869.35</v>
      </c>
      <c r="G42" s="4">
        <f t="shared" si="1"/>
        <v>0.19019059995276175</v>
      </c>
    </row>
    <row r="43" spans="1:7">
      <c r="A43" t="s">
        <v>72</v>
      </c>
      <c r="B43" t="s">
        <v>73</v>
      </c>
      <c r="C43" s="18">
        <v>28400</v>
      </c>
      <c r="D43" s="1">
        <v>0</v>
      </c>
      <c r="E43" s="1">
        <v>13411.92</v>
      </c>
      <c r="F43" s="1">
        <f t="shared" si="3"/>
        <v>14988.08</v>
      </c>
      <c r="G43" s="4">
        <f t="shared" si="1"/>
        <v>0.47225070422535209</v>
      </c>
    </row>
    <row r="44" spans="1:7">
      <c r="A44" t="s">
        <v>74</v>
      </c>
      <c r="B44" t="s">
        <v>75</v>
      </c>
      <c r="C44" s="18">
        <v>410850</v>
      </c>
      <c r="D44" s="1">
        <v>0</v>
      </c>
      <c r="E44" s="1">
        <v>57221.1</v>
      </c>
      <c r="F44" s="1">
        <f t="shared" si="3"/>
        <v>353628.9</v>
      </c>
      <c r="G44" s="4">
        <f t="shared" si="1"/>
        <v>0.13927491785323109</v>
      </c>
    </row>
    <row r="45" spans="1:7">
      <c r="A45" t="s">
        <v>76</v>
      </c>
      <c r="B45" t="s">
        <v>77</v>
      </c>
      <c r="C45" s="18">
        <v>1513000</v>
      </c>
      <c r="D45" s="1">
        <v>0</v>
      </c>
      <c r="E45" s="1">
        <v>365439.62</v>
      </c>
      <c r="F45" s="1">
        <f t="shared" si="3"/>
        <v>1147560.3799999999</v>
      </c>
      <c r="G45" s="4">
        <f t="shared" si="1"/>
        <v>0.24153312623925974</v>
      </c>
    </row>
    <row r="46" spans="1:7">
      <c r="A46" t="s">
        <v>78</v>
      </c>
      <c r="B46" t="s">
        <v>79</v>
      </c>
      <c r="C46" s="18">
        <v>3100</v>
      </c>
      <c r="D46" s="1">
        <v>0</v>
      </c>
      <c r="E46" s="1">
        <v>19.86</v>
      </c>
      <c r="F46" s="1">
        <f t="shared" si="3"/>
        <v>3080.14</v>
      </c>
      <c r="G46" s="4">
        <f t="shared" si="1"/>
        <v>6.4064516129032252E-3</v>
      </c>
    </row>
    <row r="47" spans="1:7">
      <c r="A47" t="s">
        <v>80</v>
      </c>
      <c r="B47" t="s">
        <v>81</v>
      </c>
      <c r="C47" s="18">
        <v>387803</v>
      </c>
      <c r="D47" s="1">
        <v>0</v>
      </c>
      <c r="E47" s="1">
        <v>57012.639999999999</v>
      </c>
      <c r="F47" s="1">
        <f t="shared" si="3"/>
        <v>330790.36</v>
      </c>
      <c r="G47" s="4">
        <f t="shared" si="1"/>
        <v>0.14701443774287459</v>
      </c>
    </row>
    <row r="48" spans="1:7">
      <c r="A48" s="23">
        <v>613005</v>
      </c>
      <c r="B48" t="s">
        <v>238</v>
      </c>
      <c r="C48" s="18">
        <v>-1000</v>
      </c>
      <c r="D48" s="1">
        <v>0</v>
      </c>
      <c r="F48" s="1">
        <f t="shared" si="3"/>
        <v>-1000</v>
      </c>
      <c r="G48" s="4">
        <f t="shared" si="1"/>
        <v>0</v>
      </c>
    </row>
    <row r="49" spans="1:7">
      <c r="A49" t="s">
        <v>82</v>
      </c>
      <c r="B49" t="s">
        <v>83</v>
      </c>
      <c r="C49" s="18">
        <v>34223</v>
      </c>
      <c r="D49" s="1">
        <v>0</v>
      </c>
      <c r="E49" s="1">
        <v>11619.93</v>
      </c>
      <c r="F49" s="1">
        <f t="shared" si="3"/>
        <v>22603.07</v>
      </c>
      <c r="G49" s="4">
        <f t="shared" si="1"/>
        <v>0.33953569237062797</v>
      </c>
    </row>
    <row r="50" spans="1:7">
      <c r="A50" t="s">
        <v>84</v>
      </c>
      <c r="B50" t="s">
        <v>85</v>
      </c>
      <c r="C50" s="18">
        <v>64770</v>
      </c>
      <c r="D50" s="1">
        <v>0</v>
      </c>
      <c r="E50" s="1">
        <v>749</v>
      </c>
      <c r="F50" s="1">
        <f t="shared" si="3"/>
        <v>64021</v>
      </c>
      <c r="G50" s="4">
        <f t="shared" si="1"/>
        <v>1.1563995677010962E-2</v>
      </c>
    </row>
    <row r="51" spans="1:7">
      <c r="A51" t="s">
        <v>86</v>
      </c>
      <c r="B51" t="s">
        <v>87</v>
      </c>
      <c r="C51" s="18">
        <v>125700</v>
      </c>
      <c r="D51" s="1">
        <v>6560.47</v>
      </c>
      <c r="E51" s="1">
        <v>9244.49</v>
      </c>
      <c r="F51" s="1">
        <f t="shared" si="3"/>
        <v>109895.03999999999</v>
      </c>
      <c r="G51" s="4">
        <f t="shared" si="1"/>
        <v>7.3544073190135242E-2</v>
      </c>
    </row>
    <row r="52" spans="1:7">
      <c r="A52" t="s">
        <v>88</v>
      </c>
      <c r="B52" t="s">
        <v>89</v>
      </c>
      <c r="C52" s="18">
        <v>178888</v>
      </c>
      <c r="D52" s="1">
        <v>0</v>
      </c>
      <c r="E52" s="1">
        <v>46674.57</v>
      </c>
      <c r="F52" s="1">
        <f t="shared" si="3"/>
        <v>132213.43</v>
      </c>
      <c r="G52" s="4">
        <f t="shared" si="1"/>
        <v>0.26091504181387237</v>
      </c>
    </row>
    <row r="53" spans="1:7">
      <c r="A53" t="s">
        <v>90</v>
      </c>
      <c r="B53" t="s">
        <v>91</v>
      </c>
      <c r="C53" s="18">
        <v>8150</v>
      </c>
      <c r="D53" s="1">
        <v>0</v>
      </c>
      <c r="E53" s="1">
        <v>2558.9</v>
      </c>
      <c r="F53" s="1">
        <f t="shared" si="3"/>
        <v>5591.1</v>
      </c>
      <c r="G53" s="4">
        <f t="shared" si="1"/>
        <v>0.31397546012269939</v>
      </c>
    </row>
    <row r="54" spans="1:7">
      <c r="A54" t="s">
        <v>92</v>
      </c>
      <c r="B54" t="s">
        <v>93</v>
      </c>
      <c r="C54" s="18">
        <v>409567</v>
      </c>
      <c r="D54" s="1">
        <v>0</v>
      </c>
      <c r="E54" s="1">
        <v>73991.039999999994</v>
      </c>
      <c r="F54" s="1">
        <f t="shared" si="3"/>
        <v>335575.96</v>
      </c>
      <c r="G54" s="4">
        <f t="shared" si="1"/>
        <v>0.18065674236449714</v>
      </c>
    </row>
    <row r="55" spans="1:7">
      <c r="A55" t="s">
        <v>94</v>
      </c>
      <c r="B55" t="s">
        <v>95</v>
      </c>
      <c r="C55" s="18">
        <v>398417</v>
      </c>
      <c r="D55" s="1">
        <v>0</v>
      </c>
      <c r="E55" s="1">
        <v>25044.639999999999</v>
      </c>
      <c r="F55" s="1">
        <f t="shared" si="3"/>
        <v>373372.36</v>
      </c>
      <c r="G55" s="4">
        <f t="shared" si="1"/>
        <v>6.28603699139344E-2</v>
      </c>
    </row>
    <row r="56" spans="1:7">
      <c r="A56" t="s">
        <v>96</v>
      </c>
      <c r="B56" t="s">
        <v>97</v>
      </c>
      <c r="C56" s="18">
        <v>156750</v>
      </c>
      <c r="D56" s="1">
        <v>33163.93</v>
      </c>
      <c r="E56" s="1">
        <v>3031.07</v>
      </c>
      <c r="F56" s="1">
        <f t="shared" si="3"/>
        <v>120555</v>
      </c>
      <c r="G56" s="4">
        <f t="shared" si="1"/>
        <v>1.93369696969697E-2</v>
      </c>
    </row>
    <row r="57" spans="1:7">
      <c r="A57" t="s">
        <v>98</v>
      </c>
      <c r="B57" t="s">
        <v>99</v>
      </c>
      <c r="C57" s="18">
        <v>3400</v>
      </c>
      <c r="D57" s="1">
        <v>0</v>
      </c>
      <c r="E57" s="1">
        <v>131.96</v>
      </c>
      <c r="F57" s="1">
        <f t="shared" si="3"/>
        <v>3268.04</v>
      </c>
      <c r="G57" s="4">
        <f t="shared" si="1"/>
        <v>3.8811764705882358E-2</v>
      </c>
    </row>
    <row r="58" spans="1:7">
      <c r="A58" t="s">
        <v>100</v>
      </c>
      <c r="B58" t="s">
        <v>101</v>
      </c>
      <c r="C58" s="18">
        <v>52770</v>
      </c>
      <c r="D58" s="1">
        <v>0</v>
      </c>
      <c r="E58" s="1">
        <v>11615.84</v>
      </c>
      <c r="F58" s="1">
        <f t="shared" si="3"/>
        <v>41154.160000000003</v>
      </c>
      <c r="G58" s="4">
        <f t="shared" si="1"/>
        <v>0.22012203903733182</v>
      </c>
    </row>
    <row r="59" spans="1:7">
      <c r="A59" t="s">
        <v>102</v>
      </c>
      <c r="B59" t="s">
        <v>103</v>
      </c>
      <c r="C59" s="18">
        <v>43400</v>
      </c>
      <c r="D59" s="1">
        <v>0</v>
      </c>
      <c r="E59" s="1">
        <v>22977.119999999999</v>
      </c>
      <c r="F59" s="1">
        <f t="shared" si="3"/>
        <v>20422.88</v>
      </c>
      <c r="G59" s="4">
        <f t="shared" si="1"/>
        <v>0.5294267281105991</v>
      </c>
    </row>
    <row r="60" spans="1:7">
      <c r="A60" t="s">
        <v>104</v>
      </c>
      <c r="B60" t="s">
        <v>105</v>
      </c>
      <c r="C60" s="18">
        <v>28133</v>
      </c>
      <c r="D60" s="1">
        <v>0</v>
      </c>
      <c r="E60" s="1">
        <v>6004.03</v>
      </c>
      <c r="F60" s="1">
        <f t="shared" si="3"/>
        <v>22128.97</v>
      </c>
      <c r="G60" s="4">
        <f t="shared" si="1"/>
        <v>0.21341591725020437</v>
      </c>
    </row>
    <row r="61" spans="1:7">
      <c r="A61" t="s">
        <v>106</v>
      </c>
      <c r="B61" t="s">
        <v>107</v>
      </c>
      <c r="C61" s="18">
        <v>2200</v>
      </c>
      <c r="D61" s="1">
        <v>0</v>
      </c>
      <c r="E61" s="1">
        <v>0</v>
      </c>
      <c r="F61" s="1">
        <f t="shared" si="3"/>
        <v>2200</v>
      </c>
      <c r="G61" s="4">
        <f t="shared" si="1"/>
        <v>0</v>
      </c>
    </row>
    <row r="62" spans="1:7">
      <c r="A62" t="s">
        <v>108</v>
      </c>
      <c r="B62" t="s">
        <v>109</v>
      </c>
      <c r="C62" s="18">
        <v>27000</v>
      </c>
      <c r="D62" s="1">
        <v>2000</v>
      </c>
      <c r="E62" s="1">
        <v>7596.19</v>
      </c>
      <c r="F62" s="1">
        <f t="shared" si="3"/>
        <v>17403.810000000001</v>
      </c>
      <c r="G62" s="4">
        <f t="shared" si="1"/>
        <v>0.28134037037037035</v>
      </c>
    </row>
    <row r="63" spans="1:7">
      <c r="A63" t="s">
        <v>110</v>
      </c>
      <c r="B63" t="s">
        <v>111</v>
      </c>
      <c r="C63" s="18">
        <v>70181</v>
      </c>
      <c r="D63" s="1">
        <v>0</v>
      </c>
      <c r="E63" s="1">
        <v>12804.94</v>
      </c>
      <c r="F63" s="1">
        <f t="shared" si="3"/>
        <v>57376.06</v>
      </c>
      <c r="G63" s="4">
        <f t="shared" si="1"/>
        <v>0.18245593536712215</v>
      </c>
    </row>
    <row r="64" spans="1:7">
      <c r="A64" t="s">
        <v>112</v>
      </c>
      <c r="B64" t="s">
        <v>113</v>
      </c>
      <c r="C64" s="18">
        <v>71435</v>
      </c>
      <c r="D64" s="1">
        <v>0</v>
      </c>
      <c r="E64" s="1">
        <v>52744.87</v>
      </c>
      <c r="F64" s="1">
        <f t="shared" si="3"/>
        <v>18690.129999999997</v>
      </c>
      <c r="G64" s="4">
        <f t="shared" si="1"/>
        <v>0.73836172744452999</v>
      </c>
    </row>
    <row r="65" spans="1:7">
      <c r="A65" t="s">
        <v>114</v>
      </c>
      <c r="B65" t="s">
        <v>115</v>
      </c>
      <c r="C65" s="18">
        <v>263960</v>
      </c>
      <c r="D65" s="1">
        <v>0</v>
      </c>
      <c r="E65" s="1">
        <v>130084.08</v>
      </c>
      <c r="F65" s="1">
        <f t="shared" si="3"/>
        <v>133875.91999999998</v>
      </c>
      <c r="G65" s="4">
        <f t="shared" si="1"/>
        <v>0.49281739657523865</v>
      </c>
    </row>
    <row r="66" spans="1:7">
      <c r="A66" t="s">
        <v>116</v>
      </c>
      <c r="B66" t="s">
        <v>117</v>
      </c>
      <c r="C66" s="18">
        <v>8650</v>
      </c>
      <c r="D66" s="1">
        <v>0</v>
      </c>
      <c r="E66" s="1">
        <v>3946.06</v>
      </c>
      <c r="F66" s="1">
        <f t="shared" si="3"/>
        <v>4703.9400000000005</v>
      </c>
      <c r="G66" s="4">
        <f t="shared" si="1"/>
        <v>0.45619190751445088</v>
      </c>
    </row>
    <row r="67" spans="1:7">
      <c r="A67" t="s">
        <v>118</v>
      </c>
      <c r="B67" t="s">
        <v>119</v>
      </c>
      <c r="C67" s="18">
        <v>111479</v>
      </c>
      <c r="D67" s="1">
        <v>0</v>
      </c>
      <c r="E67" s="1">
        <v>53478.29</v>
      </c>
      <c r="F67" s="1">
        <f t="shared" si="3"/>
        <v>58000.71</v>
      </c>
      <c r="G67" s="4">
        <f t="shared" si="1"/>
        <v>0.47971626943191092</v>
      </c>
    </row>
    <row r="68" spans="1:7">
      <c r="A68" t="s">
        <v>120</v>
      </c>
      <c r="B68" t="s">
        <v>121</v>
      </c>
      <c r="C68" s="18">
        <v>64411</v>
      </c>
      <c r="D68" s="1">
        <v>0</v>
      </c>
      <c r="E68" s="1">
        <v>13362.42</v>
      </c>
      <c r="F68" s="1">
        <f t="shared" si="3"/>
        <v>51048.58</v>
      </c>
      <c r="G68" s="4">
        <f t="shared" si="1"/>
        <v>0.20745555883311856</v>
      </c>
    </row>
    <row r="69" spans="1:7">
      <c r="A69" t="s">
        <v>122</v>
      </c>
      <c r="B69" t="s">
        <v>123</v>
      </c>
      <c r="C69" s="18">
        <v>46358</v>
      </c>
      <c r="D69" s="1">
        <v>0</v>
      </c>
      <c r="E69" s="1">
        <v>2072.31</v>
      </c>
      <c r="F69" s="1">
        <f t="shared" si="3"/>
        <v>44285.69</v>
      </c>
      <c r="G69" s="4">
        <f t="shared" si="1"/>
        <v>4.4702316752232622E-2</v>
      </c>
    </row>
    <row r="70" spans="1:7">
      <c r="A70" t="s">
        <v>124</v>
      </c>
      <c r="B70" t="s">
        <v>125</v>
      </c>
      <c r="C70" s="18">
        <v>82305</v>
      </c>
      <c r="D70" s="1">
        <v>0</v>
      </c>
      <c r="E70" s="1">
        <v>47249.26</v>
      </c>
      <c r="F70" s="1">
        <f t="shared" si="3"/>
        <v>35055.74</v>
      </c>
      <c r="G70" s="4">
        <f t="shared" si="1"/>
        <v>0.57407520806755363</v>
      </c>
    </row>
    <row r="71" spans="1:7">
      <c r="A71" t="s">
        <v>126</v>
      </c>
      <c r="B71" t="s">
        <v>127</v>
      </c>
      <c r="C71" s="18">
        <v>15000</v>
      </c>
      <c r="D71" s="1">
        <v>0</v>
      </c>
      <c r="E71" s="1">
        <v>6414.24</v>
      </c>
      <c r="F71" s="1">
        <f t="shared" si="3"/>
        <v>8585.76</v>
      </c>
      <c r="G71" s="4">
        <f t="shared" ref="G71:G92" si="4">E71/C71</f>
        <v>0.427616</v>
      </c>
    </row>
    <row r="72" spans="1:7">
      <c r="A72" t="s">
        <v>128</v>
      </c>
      <c r="B72" t="s">
        <v>129</v>
      </c>
      <c r="C72" s="18">
        <v>102923</v>
      </c>
      <c r="D72" s="1">
        <v>0</v>
      </c>
      <c r="E72" s="1">
        <v>0</v>
      </c>
      <c r="F72" s="1">
        <f t="shared" si="3"/>
        <v>102923</v>
      </c>
      <c r="G72" s="4">
        <f t="shared" si="4"/>
        <v>0</v>
      </c>
    </row>
    <row r="73" spans="1:7">
      <c r="A73" t="s">
        <v>130</v>
      </c>
      <c r="B73" t="s">
        <v>131</v>
      </c>
      <c r="C73" s="18">
        <v>305959</v>
      </c>
      <c r="D73" s="1">
        <v>0</v>
      </c>
      <c r="E73" s="1">
        <v>97165.99</v>
      </c>
      <c r="F73" s="1">
        <f t="shared" si="3"/>
        <v>208793.01</v>
      </c>
      <c r="G73" s="4">
        <f t="shared" si="4"/>
        <v>0.31757846639582432</v>
      </c>
    </row>
    <row r="74" spans="1:7">
      <c r="A74" t="s">
        <v>132</v>
      </c>
      <c r="B74" t="s">
        <v>133</v>
      </c>
      <c r="C74" s="18">
        <v>564795</v>
      </c>
      <c r="D74" s="1">
        <v>0</v>
      </c>
      <c r="E74" s="1">
        <v>120976.02</v>
      </c>
      <c r="F74" s="1">
        <f t="shared" si="3"/>
        <v>443818.98</v>
      </c>
      <c r="G74" s="4">
        <f t="shared" si="4"/>
        <v>0.2141945661700263</v>
      </c>
    </row>
    <row r="75" spans="1:7">
      <c r="A75" t="s">
        <v>134</v>
      </c>
      <c r="B75" t="s">
        <v>135</v>
      </c>
      <c r="C75" s="18">
        <v>124248</v>
      </c>
      <c r="D75" s="1">
        <v>0</v>
      </c>
      <c r="E75" s="1">
        <v>19045.12</v>
      </c>
      <c r="F75" s="1">
        <f t="shared" si="3"/>
        <v>105202.88</v>
      </c>
      <c r="G75" s="4">
        <f t="shared" si="4"/>
        <v>0.15328311119696092</v>
      </c>
    </row>
    <row r="76" spans="1:7">
      <c r="A76" t="s">
        <v>136</v>
      </c>
      <c r="B76" t="s">
        <v>137</v>
      </c>
      <c r="C76" s="18">
        <v>73130</v>
      </c>
      <c r="D76" s="1">
        <v>0</v>
      </c>
      <c r="E76" s="1">
        <v>23563.56</v>
      </c>
      <c r="F76" s="1">
        <f t="shared" si="3"/>
        <v>49566.44</v>
      </c>
      <c r="G76" s="4">
        <f t="shared" si="4"/>
        <v>0.32221468617530424</v>
      </c>
    </row>
    <row r="77" spans="1:7">
      <c r="A77" t="s">
        <v>138</v>
      </c>
      <c r="B77" t="s">
        <v>139</v>
      </c>
      <c r="C77" s="18">
        <v>73777</v>
      </c>
      <c r="D77" s="1">
        <v>0</v>
      </c>
      <c r="E77" s="1">
        <v>13210.81</v>
      </c>
      <c r="F77" s="1">
        <f t="shared" si="3"/>
        <v>60566.19</v>
      </c>
      <c r="G77" s="4">
        <f t="shared" si="4"/>
        <v>0.17906407145858463</v>
      </c>
    </row>
    <row r="78" spans="1:7">
      <c r="A78" t="s">
        <v>140</v>
      </c>
      <c r="B78" t="s">
        <v>141</v>
      </c>
      <c r="C78" s="18">
        <v>1065276</v>
      </c>
      <c r="D78" s="1">
        <v>0</v>
      </c>
      <c r="E78" s="1">
        <v>1065276</v>
      </c>
      <c r="F78" s="1">
        <f t="shared" si="3"/>
        <v>0</v>
      </c>
      <c r="G78" s="4">
        <f t="shared" si="4"/>
        <v>1</v>
      </c>
    </row>
    <row r="79" spans="1:7">
      <c r="A79" t="s">
        <v>142</v>
      </c>
      <c r="B79" t="s">
        <v>143</v>
      </c>
      <c r="C79" s="18">
        <v>8360</v>
      </c>
      <c r="D79" s="1">
        <v>0</v>
      </c>
      <c r="E79" s="1">
        <v>240</v>
      </c>
      <c r="F79" s="1">
        <f t="shared" si="3"/>
        <v>8120</v>
      </c>
      <c r="G79" s="4">
        <f t="shared" si="4"/>
        <v>2.8708133971291867E-2</v>
      </c>
    </row>
    <row r="80" spans="1:7">
      <c r="A80" t="s">
        <v>144</v>
      </c>
      <c r="B80" t="s">
        <v>145</v>
      </c>
      <c r="C80" s="18">
        <v>3500</v>
      </c>
      <c r="D80" s="1">
        <v>0</v>
      </c>
      <c r="E80" s="1">
        <v>500</v>
      </c>
      <c r="F80" s="1">
        <f t="shared" si="3"/>
        <v>3000</v>
      </c>
      <c r="G80" s="4">
        <f t="shared" si="4"/>
        <v>0.14285714285714285</v>
      </c>
    </row>
    <row r="81" spans="1:7">
      <c r="A81" t="s">
        <v>146</v>
      </c>
      <c r="B81" t="s">
        <v>147</v>
      </c>
      <c r="C81" s="18">
        <v>337270</v>
      </c>
      <c r="D81" s="1">
        <v>0</v>
      </c>
      <c r="E81" s="1">
        <v>50596.82</v>
      </c>
      <c r="F81" s="1">
        <f t="shared" si="3"/>
        <v>286673.18</v>
      </c>
      <c r="G81" s="4">
        <f t="shared" si="4"/>
        <v>0.15001873869600024</v>
      </c>
    </row>
    <row r="82" spans="1:7">
      <c r="A82" t="s">
        <v>148</v>
      </c>
      <c r="B82" t="s">
        <v>149</v>
      </c>
      <c r="C82" s="18">
        <v>625348</v>
      </c>
      <c r="D82" s="1">
        <v>0</v>
      </c>
      <c r="E82" s="1">
        <v>206355.8</v>
      </c>
      <c r="F82" s="1">
        <f t="shared" si="3"/>
        <v>418992.2</v>
      </c>
      <c r="G82" s="4">
        <f t="shared" si="4"/>
        <v>0.32998554404907343</v>
      </c>
    </row>
    <row r="83" spans="1:7">
      <c r="A83" t="s">
        <v>150</v>
      </c>
      <c r="B83" t="s">
        <v>151</v>
      </c>
      <c r="C83" s="18">
        <v>10525</v>
      </c>
      <c r="D83" s="1">
        <v>0</v>
      </c>
      <c r="E83" s="1">
        <v>3026.31</v>
      </c>
      <c r="F83" s="1">
        <f t="shared" si="3"/>
        <v>7498.6900000000005</v>
      </c>
      <c r="G83" s="4">
        <f t="shared" si="4"/>
        <v>0.28753539192399047</v>
      </c>
    </row>
    <row r="84" spans="1:7">
      <c r="A84" t="s">
        <v>152</v>
      </c>
      <c r="B84" t="s">
        <v>153</v>
      </c>
      <c r="C84" s="18">
        <v>17000</v>
      </c>
      <c r="D84" s="1">
        <v>0</v>
      </c>
      <c r="E84" s="1">
        <v>0</v>
      </c>
      <c r="F84" s="1">
        <f t="shared" si="3"/>
        <v>17000</v>
      </c>
      <c r="G84" s="4">
        <f t="shared" si="4"/>
        <v>0</v>
      </c>
    </row>
    <row r="85" spans="1:7">
      <c r="A85" t="s">
        <v>154</v>
      </c>
      <c r="B85" t="s">
        <v>155</v>
      </c>
      <c r="C85" s="18">
        <v>8000</v>
      </c>
      <c r="D85" s="1">
        <v>0</v>
      </c>
      <c r="E85" s="1">
        <v>978.89</v>
      </c>
      <c r="F85" s="1">
        <f t="shared" si="3"/>
        <v>7021.11</v>
      </c>
      <c r="G85" s="4">
        <f t="shared" si="4"/>
        <v>0.12236125</v>
      </c>
    </row>
    <row r="86" spans="1:7">
      <c r="A86" t="s">
        <v>156</v>
      </c>
      <c r="B86" t="s">
        <v>157</v>
      </c>
      <c r="C86" s="18">
        <v>35724</v>
      </c>
      <c r="D86" s="1">
        <v>0</v>
      </c>
      <c r="E86" s="1">
        <v>8230</v>
      </c>
      <c r="F86" s="1">
        <f t="shared" si="3"/>
        <v>27494</v>
      </c>
      <c r="G86" s="4">
        <f t="shared" si="4"/>
        <v>0.23037733736423693</v>
      </c>
    </row>
    <row r="87" spans="1:7">
      <c r="A87" t="s">
        <v>158</v>
      </c>
      <c r="B87" t="s">
        <v>159</v>
      </c>
      <c r="C87" s="18">
        <v>1500</v>
      </c>
      <c r="D87" s="1">
        <v>0</v>
      </c>
      <c r="E87" s="1">
        <v>393.3</v>
      </c>
      <c r="F87" s="1">
        <f t="shared" si="3"/>
        <v>1106.7</v>
      </c>
      <c r="G87" s="4">
        <f t="shared" si="4"/>
        <v>0.26219999999999999</v>
      </c>
    </row>
    <row r="88" spans="1:7">
      <c r="A88" t="s">
        <v>160</v>
      </c>
      <c r="B88" t="s">
        <v>161</v>
      </c>
      <c r="C88" s="18">
        <v>8943</v>
      </c>
      <c r="D88" s="1">
        <v>0</v>
      </c>
      <c r="E88" s="1">
        <v>0</v>
      </c>
      <c r="F88" s="1">
        <f t="shared" si="3"/>
        <v>8943</v>
      </c>
      <c r="G88" s="4">
        <f t="shared" si="4"/>
        <v>0</v>
      </c>
    </row>
    <row r="89" spans="1:7">
      <c r="A89" t="s">
        <v>162</v>
      </c>
      <c r="B89" t="s">
        <v>163</v>
      </c>
      <c r="C89" s="18">
        <v>20000</v>
      </c>
      <c r="D89" s="1">
        <v>1900.65</v>
      </c>
      <c r="E89" s="1">
        <v>1579.23</v>
      </c>
      <c r="F89" s="1">
        <f t="shared" ref="F89:F91" si="5">C89-E89-D89</f>
        <v>16520.12</v>
      </c>
      <c r="G89" s="4">
        <f t="shared" si="4"/>
        <v>7.8961500000000004E-2</v>
      </c>
    </row>
    <row r="90" spans="1:7">
      <c r="A90" t="s">
        <v>164</v>
      </c>
      <c r="B90" t="s">
        <v>165</v>
      </c>
      <c r="C90" s="18">
        <v>42000</v>
      </c>
      <c r="D90" s="1">
        <v>0</v>
      </c>
      <c r="E90" s="1">
        <v>0</v>
      </c>
      <c r="F90" s="1">
        <f t="shared" si="5"/>
        <v>42000</v>
      </c>
      <c r="G90" s="4">
        <f t="shared" si="4"/>
        <v>0</v>
      </c>
    </row>
    <row r="91" spans="1:7" hidden="1">
      <c r="A91" t="s">
        <v>166</v>
      </c>
      <c r="B91" t="s">
        <v>167</v>
      </c>
      <c r="C91" s="18">
        <v>0</v>
      </c>
      <c r="D91" s="1">
        <v>0</v>
      </c>
      <c r="E91" s="1">
        <v>0</v>
      </c>
      <c r="F91" s="1">
        <f t="shared" si="5"/>
        <v>0</v>
      </c>
      <c r="G91" s="4" t="e">
        <f t="shared" si="4"/>
        <v>#DIV/0!</v>
      </c>
    </row>
    <row r="92" spans="1:7">
      <c r="A92" t="s">
        <v>168</v>
      </c>
      <c r="B92" t="s">
        <v>169</v>
      </c>
      <c r="C92" s="19">
        <v>125300</v>
      </c>
      <c r="D92" s="2">
        <v>0</v>
      </c>
      <c r="E92" s="2">
        <v>0</v>
      </c>
      <c r="F92" s="2">
        <f>C92-E92-D92</f>
        <v>125300</v>
      </c>
      <c r="G92" s="5">
        <f t="shared" si="4"/>
        <v>0</v>
      </c>
    </row>
    <row r="93" spans="1:7">
      <c r="A93" s="7" t="s">
        <v>207</v>
      </c>
      <c r="B93" s="7"/>
      <c r="C93" s="20">
        <f>SUM(C24:C92)</f>
        <v>14075699</v>
      </c>
      <c r="D93" s="11">
        <f>SUM(D24:D92)</f>
        <v>68007.09</v>
      </c>
      <c r="E93" s="11">
        <f>SUM(E24:E92)</f>
        <v>3837622.1</v>
      </c>
      <c r="F93" s="11">
        <f>SUM(F24:F92)</f>
        <v>10170069.809999997</v>
      </c>
      <c r="G93" s="6">
        <f t="shared" ref="G93:G114" si="6">E93/C93</f>
        <v>0.27264167129461919</v>
      </c>
    </row>
    <row r="94" spans="1:7">
      <c r="A94" t="s">
        <v>170</v>
      </c>
      <c r="B94" t="s">
        <v>171</v>
      </c>
      <c r="C94" s="19">
        <v>494745</v>
      </c>
      <c r="D94" s="2">
        <v>105126.63</v>
      </c>
      <c r="E94" s="2">
        <v>41482.68</v>
      </c>
      <c r="F94" s="2">
        <f>+C94-E94-D94</f>
        <v>348135.69</v>
      </c>
      <c r="G94" s="5">
        <f t="shared" si="6"/>
        <v>8.3846587636054931E-2</v>
      </c>
    </row>
    <row r="95" spans="1:7">
      <c r="A95" s="7" t="s">
        <v>208</v>
      </c>
      <c r="B95" s="7"/>
      <c r="C95" s="20">
        <f>SUM(C94:C94)</f>
        <v>494745</v>
      </c>
      <c r="D95" s="11">
        <f>SUM(D94:D94)</f>
        <v>105126.63</v>
      </c>
      <c r="E95" s="11">
        <f>SUM(E94:E94)</f>
        <v>41482.68</v>
      </c>
      <c r="F95" s="11">
        <f>SUM(F94:F94)</f>
        <v>348135.69</v>
      </c>
      <c r="G95" s="6">
        <f t="shared" si="6"/>
        <v>8.3846587636054931E-2</v>
      </c>
    </row>
    <row r="96" spans="1:7">
      <c r="A96" t="s">
        <v>172</v>
      </c>
      <c r="B96" t="s">
        <v>173</v>
      </c>
      <c r="C96" s="18">
        <v>157660</v>
      </c>
      <c r="D96" s="1">
        <v>0</v>
      </c>
      <c r="E96" s="1">
        <v>0</v>
      </c>
      <c r="F96" s="1">
        <f>+C96-E96</f>
        <v>157660</v>
      </c>
      <c r="G96" s="4">
        <f t="shared" si="6"/>
        <v>0</v>
      </c>
    </row>
    <row r="97" spans="1:7">
      <c r="A97" t="s">
        <v>174</v>
      </c>
      <c r="B97" t="s">
        <v>175</v>
      </c>
      <c r="C97" s="18">
        <v>374363</v>
      </c>
      <c r="D97" s="1">
        <v>0</v>
      </c>
      <c r="E97" s="1">
        <v>0</v>
      </c>
      <c r="F97" s="1">
        <f t="shared" ref="F97:F105" si="7">+C97-E97</f>
        <v>374363</v>
      </c>
      <c r="G97" s="4">
        <f t="shared" si="6"/>
        <v>0</v>
      </c>
    </row>
    <row r="98" spans="1:7">
      <c r="A98" t="s">
        <v>176</v>
      </c>
      <c r="B98" t="s">
        <v>177</v>
      </c>
      <c r="C98" s="18">
        <v>112184</v>
      </c>
      <c r="D98" s="1">
        <v>0</v>
      </c>
      <c r="E98" s="1">
        <v>0</v>
      </c>
      <c r="F98" s="1">
        <f t="shared" si="7"/>
        <v>112184</v>
      </c>
      <c r="G98" s="4">
        <f t="shared" si="6"/>
        <v>0</v>
      </c>
    </row>
    <row r="99" spans="1:7">
      <c r="A99" t="s">
        <v>178</v>
      </c>
      <c r="B99" t="s">
        <v>179</v>
      </c>
      <c r="C99" s="18">
        <v>219670</v>
      </c>
      <c r="D99" s="1">
        <v>0</v>
      </c>
      <c r="E99" s="1">
        <v>0</v>
      </c>
      <c r="F99" s="1">
        <f t="shared" si="7"/>
        <v>219670</v>
      </c>
      <c r="G99" s="4">
        <f t="shared" si="6"/>
        <v>0</v>
      </c>
    </row>
    <row r="100" spans="1:7">
      <c r="A100" t="s">
        <v>180</v>
      </c>
      <c r="B100" t="s">
        <v>181</v>
      </c>
      <c r="C100" s="18">
        <v>6528</v>
      </c>
      <c r="D100" s="1">
        <v>0</v>
      </c>
      <c r="E100" s="1">
        <v>0</v>
      </c>
      <c r="F100" s="1">
        <f t="shared" si="7"/>
        <v>6528</v>
      </c>
      <c r="G100" s="4">
        <f t="shared" si="6"/>
        <v>0</v>
      </c>
    </row>
    <row r="101" spans="1:7">
      <c r="A101" t="s">
        <v>182</v>
      </c>
      <c r="B101" t="s">
        <v>183</v>
      </c>
      <c r="C101" s="18">
        <v>227257</v>
      </c>
      <c r="D101" s="1">
        <v>0</v>
      </c>
      <c r="E101" s="1">
        <v>0</v>
      </c>
      <c r="F101" s="1">
        <f t="shared" si="7"/>
        <v>227257</v>
      </c>
      <c r="G101" s="4">
        <f t="shared" si="6"/>
        <v>0</v>
      </c>
    </row>
    <row r="102" spans="1:7">
      <c r="A102" t="s">
        <v>184</v>
      </c>
      <c r="B102" t="s">
        <v>185</v>
      </c>
      <c r="C102" s="18">
        <v>43534</v>
      </c>
      <c r="D102" s="1">
        <v>0</v>
      </c>
      <c r="E102" s="1">
        <v>0</v>
      </c>
      <c r="F102" s="1">
        <f t="shared" si="7"/>
        <v>43534</v>
      </c>
      <c r="G102" s="4">
        <f t="shared" si="6"/>
        <v>0</v>
      </c>
    </row>
    <row r="103" spans="1:7">
      <c r="A103" t="s">
        <v>186</v>
      </c>
      <c r="B103" t="s">
        <v>187</v>
      </c>
      <c r="C103" s="18">
        <v>490254</v>
      </c>
      <c r="D103" s="1">
        <v>0</v>
      </c>
      <c r="E103" s="1">
        <v>0</v>
      </c>
      <c r="F103" s="1">
        <f t="shared" si="7"/>
        <v>490254</v>
      </c>
      <c r="G103" s="4">
        <f t="shared" si="6"/>
        <v>0</v>
      </c>
    </row>
    <row r="104" spans="1:7">
      <c r="A104" t="s">
        <v>188</v>
      </c>
      <c r="B104" t="s">
        <v>189</v>
      </c>
      <c r="C104" s="18">
        <v>120165</v>
      </c>
      <c r="D104" s="1">
        <v>0</v>
      </c>
      <c r="E104" s="1">
        <v>0</v>
      </c>
      <c r="F104" s="1">
        <f t="shared" si="7"/>
        <v>120165</v>
      </c>
      <c r="G104" s="4">
        <f t="shared" si="6"/>
        <v>0</v>
      </c>
    </row>
    <row r="105" spans="1:7">
      <c r="A105" t="s">
        <v>190</v>
      </c>
      <c r="B105" t="s">
        <v>191</v>
      </c>
      <c r="C105" s="18">
        <v>20361</v>
      </c>
      <c r="D105" s="1">
        <v>0</v>
      </c>
      <c r="E105" s="1">
        <v>0</v>
      </c>
      <c r="F105" s="1">
        <f t="shared" si="7"/>
        <v>20361</v>
      </c>
      <c r="G105" s="4">
        <f t="shared" si="6"/>
        <v>0</v>
      </c>
    </row>
    <row r="106" spans="1:7">
      <c r="A106" t="s">
        <v>192</v>
      </c>
      <c r="B106" t="s">
        <v>193</v>
      </c>
      <c r="C106" s="21">
        <v>407529</v>
      </c>
      <c r="D106" s="3">
        <v>0</v>
      </c>
      <c r="E106" s="3">
        <v>0</v>
      </c>
      <c r="F106" s="3">
        <f>C106-E106</f>
        <v>407529</v>
      </c>
      <c r="G106" s="5">
        <f t="shared" si="6"/>
        <v>0</v>
      </c>
    </row>
    <row r="107" spans="1:7">
      <c r="A107" s="7" t="s">
        <v>209</v>
      </c>
      <c r="B107" s="7"/>
      <c r="C107" s="20">
        <f>SUM(C96:C106)</f>
        <v>2179505</v>
      </c>
      <c r="D107" s="11">
        <f t="shared" ref="D107:F107" si="8">SUM(D96:D106)</f>
        <v>0</v>
      </c>
      <c r="E107" s="11">
        <f t="shared" si="8"/>
        <v>0</v>
      </c>
      <c r="F107" s="11">
        <f t="shared" si="8"/>
        <v>2179505</v>
      </c>
      <c r="G107" s="6">
        <f t="shared" si="6"/>
        <v>0</v>
      </c>
    </row>
    <row r="108" spans="1:7">
      <c r="A108" t="s">
        <v>194</v>
      </c>
      <c r="B108" t="s">
        <v>195</v>
      </c>
      <c r="C108" s="18">
        <v>8612</v>
      </c>
      <c r="D108" s="1">
        <v>0</v>
      </c>
      <c r="E108" s="1">
        <v>6046.71</v>
      </c>
      <c r="F108" s="1">
        <f>C108-E108-D108</f>
        <v>2565.29</v>
      </c>
      <c r="G108" s="4">
        <f t="shared" si="6"/>
        <v>0.70212610311193679</v>
      </c>
    </row>
    <row r="109" spans="1:7">
      <c r="A109" t="s">
        <v>196</v>
      </c>
      <c r="B109" t="s">
        <v>197</v>
      </c>
      <c r="C109" s="18">
        <v>19000</v>
      </c>
      <c r="D109" s="1">
        <v>0</v>
      </c>
      <c r="E109" s="1">
        <v>0</v>
      </c>
      <c r="F109" s="1">
        <f>C109-E109-D109</f>
        <v>19000</v>
      </c>
      <c r="G109" s="4">
        <f t="shared" si="6"/>
        <v>0</v>
      </c>
    </row>
    <row r="110" spans="1:7">
      <c r="A110" t="s">
        <v>198</v>
      </c>
      <c r="B110" t="s">
        <v>199</v>
      </c>
      <c r="C110" s="19">
        <v>72888</v>
      </c>
      <c r="D110" s="2">
        <v>0</v>
      </c>
      <c r="E110" s="2">
        <v>75453.289999999994</v>
      </c>
      <c r="F110" s="2">
        <f>C110-E110-D110</f>
        <v>-2565.2899999999936</v>
      </c>
      <c r="G110" s="5">
        <f t="shared" si="6"/>
        <v>1.0351949566458127</v>
      </c>
    </row>
    <row r="111" spans="1:7">
      <c r="A111" s="7" t="s">
        <v>211</v>
      </c>
      <c r="B111" s="7"/>
      <c r="C111" s="20">
        <f>SUM(C108:C110)</f>
        <v>100500</v>
      </c>
      <c r="D111" s="11">
        <f t="shared" ref="D111:F111" si="9">SUM(D108:D110)</f>
        <v>0</v>
      </c>
      <c r="E111" s="11">
        <f t="shared" si="9"/>
        <v>81500</v>
      </c>
      <c r="F111" s="11">
        <f t="shared" si="9"/>
        <v>19000.000000000007</v>
      </c>
      <c r="G111" s="6">
        <f t="shared" si="6"/>
        <v>0.81094527363184077</v>
      </c>
    </row>
    <row r="112" spans="1:7">
      <c r="A112" t="s">
        <v>200</v>
      </c>
      <c r="B112" t="s">
        <v>210</v>
      </c>
      <c r="C112" s="18">
        <v>5603209</v>
      </c>
      <c r="D112" s="1">
        <v>0</v>
      </c>
      <c r="E112" s="1">
        <v>0</v>
      </c>
      <c r="F112" s="1">
        <f>C112-E112</f>
        <v>5603209</v>
      </c>
      <c r="G112" s="4">
        <f t="shared" si="6"/>
        <v>0</v>
      </c>
    </row>
    <row r="114" spans="1:7" s="10" customFormat="1" ht="16.5" thickBot="1">
      <c r="A114" s="8" t="s">
        <v>201</v>
      </c>
      <c r="B114" s="8"/>
      <c r="C114" s="22">
        <f>C23+C93+C95+C107+C111+C112</f>
        <v>60730951</v>
      </c>
      <c r="D114" s="9">
        <f>D23+D93+D95+D107+D111+D112</f>
        <v>173133.72</v>
      </c>
      <c r="E114" s="9">
        <f>E23+E93+E95+E107+E111+E112</f>
        <v>14206194.779999999</v>
      </c>
      <c r="F114" s="9">
        <f>F23+F93+F95+F107+F111+F112</f>
        <v>46351622.499999993</v>
      </c>
      <c r="G114" s="15">
        <f t="shared" si="6"/>
        <v>0.23392017655050387</v>
      </c>
    </row>
  </sheetData>
  <mergeCells count="2">
    <mergeCell ref="A1:G1"/>
    <mergeCell ref="A2:G2"/>
  </mergeCells>
  <pageMargins left="0" right="0" top="0" bottom="0" header="0.3" footer="0.3"/>
  <pageSetup scale="88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D5" sqref="D5:D31"/>
    </sheetView>
  </sheetViews>
  <sheetFormatPr defaultRowHeight="15"/>
  <cols>
    <col min="1" max="1" width="30.28515625" customWidth="1"/>
    <col min="2" max="2" width="14.28515625" style="1" bestFit="1" customWidth="1"/>
    <col min="3" max="3" width="11.5703125" style="1" hidden="1" customWidth="1"/>
    <col min="4" max="4" width="13.42578125" style="1" customWidth="1"/>
    <col min="5" max="5" width="14.28515625" style="1" hidden="1" customWidth="1"/>
    <col min="6" max="6" width="12.7109375" style="1" bestFit="1" customWidth="1"/>
    <col min="7" max="7" width="14" style="1" hidden="1" customWidth="1"/>
    <col min="8" max="8" width="17.28515625" style="1" bestFit="1" customWidth="1"/>
    <col min="9" max="9" width="14.28515625" style="1" bestFit="1" customWidth="1"/>
    <col min="10" max="10" width="15.28515625" style="1" bestFit="1" customWidth="1"/>
    <col min="11" max="11" width="12.5703125" style="1" hidden="1" customWidth="1"/>
    <col min="12" max="12" width="14.28515625" style="1" bestFit="1" customWidth="1"/>
    <col min="13" max="13" width="14.140625" style="1" bestFit="1" customWidth="1"/>
    <col min="14" max="15" width="15.7109375" bestFit="1" customWidth="1"/>
  </cols>
  <sheetData>
    <row r="1" spans="1:15" ht="21">
      <c r="A1" s="59" t="s">
        <v>213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8.75">
      <c r="A2" s="60" t="s">
        <v>240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8.75">
      <c r="A3" s="60" t="s">
        <v>241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5.75">
      <c r="B5" s="27"/>
      <c r="C5" s="13">
        <v>2023</v>
      </c>
      <c r="D5" s="51" t="s">
        <v>217</v>
      </c>
      <c r="E5" s="28" t="s">
        <v>216</v>
      </c>
      <c r="F5" s="27"/>
      <c r="G5" s="27"/>
      <c r="H5" s="27"/>
      <c r="I5" s="29"/>
      <c r="J5" s="27"/>
      <c r="K5" s="27"/>
      <c r="L5" s="27"/>
      <c r="M5" s="27"/>
      <c r="N5" s="27"/>
      <c r="O5" s="27"/>
    </row>
    <row r="6" spans="1:15" ht="15.75">
      <c r="B6" s="28" t="s">
        <v>218</v>
      </c>
      <c r="C6" s="28" t="s">
        <v>219</v>
      </c>
      <c r="D6" s="51" t="s">
        <v>202</v>
      </c>
      <c r="E6" s="28" t="s">
        <v>219</v>
      </c>
      <c r="F6" s="28" t="s">
        <v>220</v>
      </c>
      <c r="G6" s="30">
        <v>2023</v>
      </c>
      <c r="H6" s="30">
        <v>2024</v>
      </c>
      <c r="I6" s="30">
        <v>2024</v>
      </c>
      <c r="J6" s="31" t="s">
        <v>221</v>
      </c>
      <c r="K6" s="31">
        <v>2023</v>
      </c>
      <c r="L6" s="30">
        <v>2024</v>
      </c>
      <c r="M6" s="32" t="s">
        <v>222</v>
      </c>
      <c r="N6" s="32" t="s">
        <v>221</v>
      </c>
      <c r="O6" s="32" t="s">
        <v>223</v>
      </c>
    </row>
    <row r="7" spans="1:15" ht="15.75">
      <c r="B7" s="28" t="s">
        <v>202</v>
      </c>
      <c r="C7" s="28" t="s">
        <v>224</v>
      </c>
      <c r="D7" s="51" t="s">
        <v>224</v>
      </c>
      <c r="E7" s="28" t="s">
        <v>224</v>
      </c>
      <c r="F7" s="28" t="s">
        <v>202</v>
      </c>
      <c r="G7" s="28" t="s">
        <v>225</v>
      </c>
      <c r="H7" s="28" t="s">
        <v>226</v>
      </c>
      <c r="I7" s="33" t="s">
        <v>225</v>
      </c>
      <c r="J7" s="32" t="s">
        <v>225</v>
      </c>
      <c r="K7" s="32" t="s">
        <v>227</v>
      </c>
      <c r="L7" s="32" t="s">
        <v>227</v>
      </c>
      <c r="M7" s="32"/>
      <c r="N7" s="32" t="s">
        <v>222</v>
      </c>
      <c r="O7" s="32" t="s">
        <v>202</v>
      </c>
    </row>
    <row r="8" spans="1:15" ht="15.75">
      <c r="B8" s="28"/>
      <c r="C8" s="28"/>
      <c r="D8" s="51"/>
      <c r="E8" s="28"/>
      <c r="F8" s="28"/>
      <c r="G8" s="34"/>
      <c r="H8" s="34"/>
      <c r="I8" s="29"/>
      <c r="J8" s="32"/>
      <c r="K8" s="32"/>
      <c r="L8" s="27"/>
      <c r="M8" s="32"/>
      <c r="N8" s="32"/>
      <c r="O8" s="32"/>
    </row>
    <row r="9" spans="1:15" ht="15.75">
      <c r="A9" s="7" t="s">
        <v>254</v>
      </c>
      <c r="B9" s="28"/>
      <c r="C9" s="28"/>
      <c r="D9" s="52">
        <v>75000</v>
      </c>
      <c r="E9" s="28"/>
      <c r="F9" s="35">
        <f>SUM(B9:D9)</f>
        <v>75000</v>
      </c>
      <c r="G9" s="34"/>
      <c r="H9" s="34"/>
      <c r="I9" s="29"/>
      <c r="J9" s="32"/>
      <c r="K9" s="32"/>
      <c r="L9" s="27"/>
      <c r="M9" s="32"/>
      <c r="N9" s="32"/>
      <c r="O9" s="37">
        <f>+F9-N9</f>
        <v>75000</v>
      </c>
    </row>
    <row r="10" spans="1:15" ht="15.75">
      <c r="A10" s="50" t="s">
        <v>228</v>
      </c>
      <c r="B10" s="35">
        <v>25000</v>
      </c>
      <c r="C10" s="35"/>
      <c r="D10" s="52">
        <v>0</v>
      </c>
      <c r="E10" s="35">
        <v>0</v>
      </c>
      <c r="F10" s="35">
        <f t="shared" ref="F10:F29" si="0">SUM(B10:D10)</f>
        <v>25000</v>
      </c>
      <c r="G10" s="36">
        <v>1525</v>
      </c>
      <c r="H10" s="36"/>
      <c r="I10" s="37">
        <v>450</v>
      </c>
      <c r="J10" s="37">
        <f>SUM(G10:I10)</f>
        <v>1975</v>
      </c>
      <c r="K10" s="37">
        <v>13420</v>
      </c>
      <c r="L10" s="38">
        <v>0</v>
      </c>
      <c r="M10" s="37">
        <v>0</v>
      </c>
      <c r="N10" s="37">
        <f>SUM(J10:M10)</f>
        <v>15395</v>
      </c>
      <c r="O10" s="37">
        <f>+F10-N10</f>
        <v>9605</v>
      </c>
    </row>
    <row r="11" spans="1:15" ht="15.75">
      <c r="A11" s="50" t="s">
        <v>229</v>
      </c>
      <c r="B11" s="35">
        <v>25000</v>
      </c>
      <c r="C11" s="35"/>
      <c r="D11" s="52">
        <v>0</v>
      </c>
      <c r="E11" s="35">
        <v>0</v>
      </c>
      <c r="F11" s="35">
        <f t="shared" si="0"/>
        <v>25000</v>
      </c>
      <c r="G11" s="36">
        <v>0</v>
      </c>
      <c r="H11" s="36"/>
      <c r="I11" s="37">
        <v>0</v>
      </c>
      <c r="J11" s="37">
        <f t="shared" ref="J11:J29" si="1">SUM(G11:I11)</f>
        <v>0</v>
      </c>
      <c r="K11" s="37">
        <v>0</v>
      </c>
      <c r="L11" s="36">
        <v>0</v>
      </c>
      <c r="M11" s="35">
        <v>0</v>
      </c>
      <c r="N11" s="37">
        <f t="shared" ref="N11:N29" si="2">SUM(J11:M11)</f>
        <v>0</v>
      </c>
      <c r="O11" s="37">
        <f t="shared" ref="O11:O29" si="3">+F11-N11</f>
        <v>25000</v>
      </c>
    </row>
    <row r="12" spans="1:15" ht="15.75">
      <c r="A12" s="50" t="s">
        <v>230</v>
      </c>
      <c r="B12" s="35">
        <v>25000</v>
      </c>
      <c r="C12" s="35"/>
      <c r="D12" s="52">
        <v>-25000</v>
      </c>
      <c r="E12" s="35">
        <v>0</v>
      </c>
      <c r="F12" s="35">
        <f t="shared" si="0"/>
        <v>0</v>
      </c>
      <c r="G12" s="36">
        <v>0</v>
      </c>
      <c r="H12" s="36"/>
      <c r="I12" s="37">
        <v>0</v>
      </c>
      <c r="J12" s="37">
        <f t="shared" si="1"/>
        <v>0</v>
      </c>
      <c r="K12" s="37">
        <v>0</v>
      </c>
      <c r="L12" s="36">
        <v>0</v>
      </c>
      <c r="M12" s="35">
        <v>0</v>
      </c>
      <c r="N12" s="37">
        <f t="shared" si="2"/>
        <v>0</v>
      </c>
      <c r="O12" s="37">
        <f t="shared" si="3"/>
        <v>0</v>
      </c>
    </row>
    <row r="13" spans="1:15" ht="15.75">
      <c r="A13" s="50" t="s">
        <v>231</v>
      </c>
      <c r="B13" s="35">
        <v>25000</v>
      </c>
      <c r="C13" s="35"/>
      <c r="D13" s="52">
        <v>9000</v>
      </c>
      <c r="E13" s="35">
        <v>0</v>
      </c>
      <c r="F13" s="35">
        <f t="shared" si="0"/>
        <v>34000</v>
      </c>
      <c r="G13" s="36">
        <v>0</v>
      </c>
      <c r="H13" s="36"/>
      <c r="I13" s="37">
        <v>0</v>
      </c>
      <c r="J13" s="37">
        <f t="shared" si="1"/>
        <v>0</v>
      </c>
      <c r="K13" s="37">
        <v>0</v>
      </c>
      <c r="L13" s="36">
        <v>0</v>
      </c>
      <c r="M13" s="37">
        <v>31573.64</v>
      </c>
      <c r="N13" s="37">
        <f t="shared" si="2"/>
        <v>31573.64</v>
      </c>
      <c r="O13" s="37">
        <f t="shared" si="3"/>
        <v>2426.3600000000006</v>
      </c>
    </row>
    <row r="14" spans="1:15" ht="15.75">
      <c r="A14" s="50" t="s">
        <v>232</v>
      </c>
      <c r="B14" s="35">
        <v>73500</v>
      </c>
      <c r="C14" s="35"/>
      <c r="D14" s="52">
        <v>-70000</v>
      </c>
      <c r="E14" s="35">
        <v>0</v>
      </c>
      <c r="F14" s="35">
        <f t="shared" si="0"/>
        <v>3500</v>
      </c>
      <c r="G14" s="36">
        <v>1360</v>
      </c>
      <c r="H14" s="36"/>
      <c r="I14" s="37">
        <v>300</v>
      </c>
      <c r="J14" s="37">
        <f t="shared" si="1"/>
        <v>1660</v>
      </c>
      <c r="K14" s="37">
        <v>0</v>
      </c>
      <c r="L14" s="36">
        <v>0</v>
      </c>
      <c r="M14" s="37">
        <v>0</v>
      </c>
      <c r="N14" s="37">
        <f t="shared" si="2"/>
        <v>1660</v>
      </c>
      <c r="O14" s="37">
        <f t="shared" si="3"/>
        <v>1840</v>
      </c>
    </row>
    <row r="15" spans="1:15" ht="15.75">
      <c r="A15" s="50" t="s">
        <v>233</v>
      </c>
      <c r="B15" s="35">
        <v>70000</v>
      </c>
      <c r="C15" s="35">
        <v>125000</v>
      </c>
      <c r="D15" s="52">
        <v>220000</v>
      </c>
      <c r="E15" s="35">
        <v>0</v>
      </c>
      <c r="F15" s="35">
        <f t="shared" si="0"/>
        <v>415000</v>
      </c>
      <c r="G15" s="36">
        <v>5142.29</v>
      </c>
      <c r="H15" s="36"/>
      <c r="I15" s="37">
        <v>400</v>
      </c>
      <c r="J15" s="37">
        <f t="shared" si="1"/>
        <v>5542.29</v>
      </c>
      <c r="K15" s="38">
        <v>0</v>
      </c>
      <c r="L15" s="36">
        <v>0</v>
      </c>
      <c r="M15" s="37">
        <v>293076.25</v>
      </c>
      <c r="N15" s="37">
        <f t="shared" si="2"/>
        <v>298618.53999999998</v>
      </c>
      <c r="O15" s="37">
        <f t="shared" si="3"/>
        <v>116381.46000000002</v>
      </c>
    </row>
    <row r="16" spans="1:15" ht="15.75">
      <c r="A16" s="50" t="s">
        <v>242</v>
      </c>
      <c r="B16" s="35">
        <v>300000</v>
      </c>
      <c r="C16" s="35"/>
      <c r="D16" s="52">
        <v>0</v>
      </c>
      <c r="E16" s="35">
        <v>0</v>
      </c>
      <c r="F16" s="35">
        <f t="shared" si="0"/>
        <v>300000</v>
      </c>
      <c r="G16" s="36">
        <v>196572.75000000009</v>
      </c>
      <c r="H16" s="36">
        <v>95250.42</v>
      </c>
      <c r="I16" s="37">
        <v>0</v>
      </c>
      <c r="J16" s="37">
        <f t="shared" si="1"/>
        <v>291823.1700000001</v>
      </c>
      <c r="K16" s="37">
        <v>224.3399999999956</v>
      </c>
      <c r="L16" s="36">
        <v>0</v>
      </c>
      <c r="M16" s="37">
        <v>0</v>
      </c>
      <c r="N16" s="37">
        <f t="shared" si="2"/>
        <v>292047.51000000007</v>
      </c>
      <c r="O16" s="37">
        <f t="shared" si="3"/>
        <v>7952.4899999999325</v>
      </c>
    </row>
    <row r="17" spans="1:15" ht="15.75">
      <c r="A17" s="50" t="s">
        <v>234</v>
      </c>
      <c r="B17" s="35">
        <v>75000</v>
      </c>
      <c r="C17" s="35"/>
      <c r="D17" s="52">
        <v>0</v>
      </c>
      <c r="E17" s="35">
        <v>0</v>
      </c>
      <c r="F17" s="35">
        <f t="shared" si="0"/>
        <v>75000</v>
      </c>
      <c r="G17" s="36">
        <v>31189.41</v>
      </c>
      <c r="H17" s="36"/>
      <c r="I17" s="37">
        <v>0</v>
      </c>
      <c r="J17" s="37">
        <f t="shared" si="1"/>
        <v>31189.41</v>
      </c>
      <c r="K17" s="37">
        <v>0</v>
      </c>
      <c r="L17" s="36">
        <v>0</v>
      </c>
      <c r="M17" s="37">
        <v>0</v>
      </c>
      <c r="N17" s="37">
        <f t="shared" si="2"/>
        <v>31189.41</v>
      </c>
      <c r="O17" s="37">
        <f t="shared" si="3"/>
        <v>43810.59</v>
      </c>
    </row>
    <row r="18" spans="1:15" ht="15.75">
      <c r="A18" s="50" t="s">
        <v>243</v>
      </c>
      <c r="B18" s="35">
        <v>42000</v>
      </c>
      <c r="C18" s="35"/>
      <c r="D18" s="52">
        <v>0</v>
      </c>
      <c r="E18" s="35">
        <v>0</v>
      </c>
      <c r="F18" s="35">
        <f t="shared" si="0"/>
        <v>42000</v>
      </c>
      <c r="G18" s="36"/>
      <c r="H18" s="36"/>
      <c r="I18" s="37">
        <v>0</v>
      </c>
      <c r="J18" s="37">
        <f t="shared" si="1"/>
        <v>0</v>
      </c>
      <c r="K18" s="37">
        <v>0</v>
      </c>
      <c r="L18" s="36">
        <v>37926.03</v>
      </c>
      <c r="M18" s="37">
        <v>0</v>
      </c>
      <c r="N18" s="37">
        <f t="shared" si="2"/>
        <v>37926.03</v>
      </c>
      <c r="O18" s="37">
        <f t="shared" si="3"/>
        <v>4073.9700000000012</v>
      </c>
    </row>
    <row r="19" spans="1:15" ht="15.75">
      <c r="A19" s="50" t="s">
        <v>244</v>
      </c>
      <c r="B19" s="35">
        <v>75000</v>
      </c>
      <c r="C19" s="35"/>
      <c r="D19" s="52">
        <v>0</v>
      </c>
      <c r="E19" s="35">
        <v>0</v>
      </c>
      <c r="F19" s="35">
        <f t="shared" si="0"/>
        <v>75000</v>
      </c>
      <c r="G19" s="36"/>
      <c r="H19" s="36"/>
      <c r="I19" s="37">
        <v>0</v>
      </c>
      <c r="J19" s="37">
        <f t="shared" si="1"/>
        <v>0</v>
      </c>
      <c r="K19" s="37">
        <v>0</v>
      </c>
      <c r="L19" s="36">
        <v>0</v>
      </c>
      <c r="M19" s="37">
        <v>0</v>
      </c>
      <c r="N19" s="37">
        <f t="shared" si="2"/>
        <v>0</v>
      </c>
      <c r="O19" s="37">
        <f t="shared" si="3"/>
        <v>75000</v>
      </c>
    </row>
    <row r="20" spans="1:15" ht="15.75">
      <c r="A20" s="50" t="s">
        <v>245</v>
      </c>
      <c r="B20" s="35">
        <v>120000</v>
      </c>
      <c r="C20" s="35"/>
      <c r="D20" s="52">
        <v>-64000</v>
      </c>
      <c r="E20" s="35">
        <v>0</v>
      </c>
      <c r="F20" s="35">
        <f t="shared" si="0"/>
        <v>56000</v>
      </c>
      <c r="G20" s="36"/>
      <c r="H20" s="36"/>
      <c r="I20" s="37">
        <v>0</v>
      </c>
      <c r="J20" s="37">
        <f t="shared" si="1"/>
        <v>0</v>
      </c>
      <c r="K20" s="37">
        <v>0</v>
      </c>
      <c r="L20" s="36">
        <v>37323.11</v>
      </c>
      <c r="M20" s="37">
        <v>0</v>
      </c>
      <c r="N20" s="37">
        <f t="shared" si="2"/>
        <v>37323.11</v>
      </c>
      <c r="O20" s="37">
        <f t="shared" si="3"/>
        <v>18676.89</v>
      </c>
    </row>
    <row r="21" spans="1:15" ht="15.75">
      <c r="A21" s="50" t="s">
        <v>246</v>
      </c>
      <c r="B21" s="35">
        <v>60000</v>
      </c>
      <c r="C21" s="35"/>
      <c r="D21" s="52">
        <v>-10000</v>
      </c>
      <c r="E21" s="35">
        <v>0</v>
      </c>
      <c r="F21" s="35">
        <f t="shared" si="0"/>
        <v>50000</v>
      </c>
      <c r="G21" s="36"/>
      <c r="H21" s="36"/>
      <c r="I21" s="37">
        <v>39516</v>
      </c>
      <c r="J21" s="37">
        <f t="shared" si="1"/>
        <v>39516</v>
      </c>
      <c r="K21" s="37">
        <v>0</v>
      </c>
      <c r="L21" s="36">
        <v>0</v>
      </c>
      <c r="M21" s="37">
        <v>0</v>
      </c>
      <c r="N21" s="37">
        <f t="shared" si="2"/>
        <v>39516</v>
      </c>
      <c r="O21" s="37">
        <f t="shared" si="3"/>
        <v>10484</v>
      </c>
    </row>
    <row r="22" spans="1:15" ht="15.75">
      <c r="A22" s="50" t="s">
        <v>247</v>
      </c>
      <c r="B22" s="35">
        <v>360000</v>
      </c>
      <c r="C22" s="35"/>
      <c r="D22" s="52">
        <v>-20000</v>
      </c>
      <c r="E22" s="35">
        <v>0</v>
      </c>
      <c r="F22" s="35">
        <f t="shared" si="0"/>
        <v>340000</v>
      </c>
      <c r="G22" s="36"/>
      <c r="H22" s="36"/>
      <c r="I22" s="37">
        <v>89380.210000000021</v>
      </c>
      <c r="J22" s="37">
        <f t="shared" si="1"/>
        <v>89380.210000000021</v>
      </c>
      <c r="K22" s="37">
        <v>0</v>
      </c>
      <c r="L22" s="36">
        <v>0</v>
      </c>
      <c r="M22" s="37">
        <v>0</v>
      </c>
      <c r="N22" s="37">
        <f t="shared" si="2"/>
        <v>89380.210000000021</v>
      </c>
      <c r="O22" s="37">
        <f t="shared" si="3"/>
        <v>250619.78999999998</v>
      </c>
    </row>
    <row r="23" spans="1:15" ht="15.75">
      <c r="A23" s="50" t="s">
        <v>248</v>
      </c>
      <c r="B23" s="35">
        <v>200000</v>
      </c>
      <c r="C23" s="35"/>
      <c r="D23" s="52">
        <v>0</v>
      </c>
      <c r="E23" s="35">
        <v>0</v>
      </c>
      <c r="F23" s="35">
        <f t="shared" si="0"/>
        <v>200000</v>
      </c>
      <c r="G23" s="36"/>
      <c r="H23" s="36"/>
      <c r="I23" s="37">
        <v>0</v>
      </c>
      <c r="J23" s="37">
        <f t="shared" si="1"/>
        <v>0</v>
      </c>
      <c r="K23" s="37">
        <v>0</v>
      </c>
      <c r="L23" s="36">
        <v>192775.58</v>
      </c>
      <c r="M23" s="37">
        <v>0</v>
      </c>
      <c r="N23" s="37">
        <f t="shared" si="2"/>
        <v>192775.58</v>
      </c>
      <c r="O23" s="37">
        <f t="shared" si="3"/>
        <v>7224.4200000000128</v>
      </c>
    </row>
    <row r="24" spans="1:15" ht="15.75">
      <c r="A24" s="50" t="s">
        <v>249</v>
      </c>
      <c r="B24" s="35">
        <v>140000</v>
      </c>
      <c r="C24" s="35"/>
      <c r="D24" s="52">
        <v>15000</v>
      </c>
      <c r="E24" s="35">
        <v>0</v>
      </c>
      <c r="F24" s="35">
        <f t="shared" si="0"/>
        <v>155000</v>
      </c>
      <c r="G24" s="36"/>
      <c r="H24" s="36"/>
      <c r="I24" s="37">
        <v>600</v>
      </c>
      <c r="J24" s="37">
        <f t="shared" si="1"/>
        <v>600</v>
      </c>
      <c r="K24" s="37">
        <v>0</v>
      </c>
      <c r="L24" s="36">
        <v>0</v>
      </c>
      <c r="M24" s="37">
        <v>0</v>
      </c>
      <c r="N24" s="37">
        <f t="shared" si="2"/>
        <v>600</v>
      </c>
      <c r="O24" s="37">
        <f t="shared" si="3"/>
        <v>154400</v>
      </c>
    </row>
    <row r="25" spans="1:15" ht="15.75">
      <c r="A25" s="50" t="s">
        <v>250</v>
      </c>
      <c r="B25" s="35">
        <v>500000</v>
      </c>
      <c r="C25" s="35"/>
      <c r="D25" s="52">
        <v>-80000</v>
      </c>
      <c r="E25" s="35">
        <v>0</v>
      </c>
      <c r="F25" s="35">
        <f t="shared" si="0"/>
        <v>420000</v>
      </c>
      <c r="G25" s="36"/>
      <c r="H25" s="36"/>
      <c r="I25" s="37">
        <v>0</v>
      </c>
      <c r="J25" s="37">
        <f t="shared" si="1"/>
        <v>0</v>
      </c>
      <c r="K25" s="37">
        <v>0</v>
      </c>
      <c r="L25" s="36">
        <v>0</v>
      </c>
      <c r="M25" s="37">
        <v>0</v>
      </c>
      <c r="N25" s="37">
        <f t="shared" si="2"/>
        <v>0</v>
      </c>
      <c r="O25" s="37">
        <f t="shared" si="3"/>
        <v>420000</v>
      </c>
    </row>
    <row r="26" spans="1:15" ht="15.75">
      <c r="A26" s="50" t="s">
        <v>251</v>
      </c>
      <c r="B26" s="35">
        <v>25000</v>
      </c>
      <c r="C26" s="35"/>
      <c r="D26" s="52">
        <v>0</v>
      </c>
      <c r="E26" s="35">
        <v>0</v>
      </c>
      <c r="F26" s="35">
        <f t="shared" si="0"/>
        <v>25000</v>
      </c>
      <c r="G26" s="36"/>
      <c r="H26" s="36"/>
      <c r="I26" s="37">
        <v>50</v>
      </c>
      <c r="J26" s="37">
        <f t="shared" si="1"/>
        <v>50</v>
      </c>
      <c r="K26" s="37">
        <v>0</v>
      </c>
      <c r="L26" s="36">
        <v>0</v>
      </c>
      <c r="M26" s="37">
        <v>0</v>
      </c>
      <c r="N26" s="37">
        <f t="shared" si="2"/>
        <v>50</v>
      </c>
      <c r="O26" s="37">
        <f t="shared" si="3"/>
        <v>24950</v>
      </c>
    </row>
    <row r="27" spans="1:15" ht="15.75">
      <c r="A27" s="50" t="s">
        <v>252</v>
      </c>
      <c r="B27" s="35">
        <v>50000</v>
      </c>
      <c r="C27" s="35"/>
      <c r="D27" s="52">
        <v>0</v>
      </c>
      <c r="E27" s="35">
        <v>0</v>
      </c>
      <c r="F27" s="35">
        <f t="shared" si="0"/>
        <v>50000</v>
      </c>
      <c r="G27" s="36"/>
      <c r="H27" s="36"/>
      <c r="I27" s="37">
        <v>0</v>
      </c>
      <c r="J27" s="37">
        <f t="shared" si="1"/>
        <v>0</v>
      </c>
      <c r="K27" s="37">
        <v>0</v>
      </c>
      <c r="L27" s="36">
        <v>0</v>
      </c>
      <c r="M27" s="37">
        <v>0</v>
      </c>
      <c r="N27" s="37">
        <f t="shared" si="2"/>
        <v>0</v>
      </c>
      <c r="O27" s="37">
        <f t="shared" si="3"/>
        <v>50000</v>
      </c>
    </row>
    <row r="28" spans="1:15" ht="15.75">
      <c r="A28" s="50" t="s">
        <v>253</v>
      </c>
      <c r="B28" s="35">
        <v>200000</v>
      </c>
      <c r="C28" s="35"/>
      <c r="D28" s="52">
        <v>-50000</v>
      </c>
      <c r="E28" s="35">
        <v>0</v>
      </c>
      <c r="F28" s="35">
        <f t="shared" si="0"/>
        <v>150000</v>
      </c>
      <c r="G28" s="36"/>
      <c r="H28" s="36"/>
      <c r="I28" s="37">
        <v>0</v>
      </c>
      <c r="J28" s="37">
        <f t="shared" si="1"/>
        <v>0</v>
      </c>
      <c r="K28" s="37">
        <v>0</v>
      </c>
      <c r="L28" s="36">
        <v>0</v>
      </c>
      <c r="M28" s="37">
        <v>0</v>
      </c>
      <c r="N28" s="37">
        <f t="shared" si="2"/>
        <v>0</v>
      </c>
      <c r="O28" s="37">
        <f t="shared" si="3"/>
        <v>150000</v>
      </c>
    </row>
    <row r="29" spans="1:15" ht="15.75">
      <c r="A29" s="39" t="s">
        <v>235</v>
      </c>
      <c r="B29" s="40"/>
      <c r="C29" s="40"/>
      <c r="D29" s="53"/>
      <c r="E29" s="40"/>
      <c r="F29" s="35">
        <f t="shared" si="0"/>
        <v>0</v>
      </c>
      <c r="G29" s="41"/>
      <c r="H29" s="41"/>
      <c r="I29" s="42">
        <v>0</v>
      </c>
      <c r="J29" s="37">
        <f t="shared" si="1"/>
        <v>0</v>
      </c>
      <c r="K29" s="42">
        <v>0</v>
      </c>
      <c r="L29" s="41">
        <v>0</v>
      </c>
      <c r="M29" s="42">
        <v>0</v>
      </c>
      <c r="N29" s="37">
        <f t="shared" si="2"/>
        <v>0</v>
      </c>
      <c r="O29" s="37">
        <f t="shared" si="3"/>
        <v>0</v>
      </c>
    </row>
    <row r="30" spans="1:15" ht="15.75">
      <c r="A30" s="43"/>
      <c r="B30" s="44"/>
      <c r="C30" s="44"/>
      <c r="D30" s="54"/>
      <c r="E30" s="44"/>
      <c r="F30" s="44"/>
      <c r="G30" s="45"/>
      <c r="H30" s="45"/>
      <c r="I30" s="46"/>
      <c r="J30" s="44"/>
      <c r="K30" s="44"/>
      <c r="L30" s="44"/>
      <c r="M30" s="44"/>
      <c r="N30" s="44"/>
      <c r="O30" s="44"/>
    </row>
    <row r="31" spans="1:15" s="16" customFormat="1" ht="15.75">
      <c r="A31" s="47" t="s">
        <v>236</v>
      </c>
      <c r="B31" s="48">
        <v>2390500</v>
      </c>
      <c r="C31" s="48">
        <v>125000</v>
      </c>
      <c r="D31" s="55">
        <f>SUM(D9:D29)</f>
        <v>0</v>
      </c>
      <c r="E31" s="48">
        <f t="shared" ref="E31:O31" si="4">SUM(E9:E29)</f>
        <v>0</v>
      </c>
      <c r="F31" s="48">
        <f t="shared" si="4"/>
        <v>2515500</v>
      </c>
      <c r="G31" s="49">
        <f t="shared" si="4"/>
        <v>235789.4500000001</v>
      </c>
      <c r="H31" s="49">
        <f t="shared" si="4"/>
        <v>95250.42</v>
      </c>
      <c r="I31" s="49">
        <f t="shared" si="4"/>
        <v>130696.21000000002</v>
      </c>
      <c r="J31" s="49">
        <f t="shared" si="4"/>
        <v>461736.08000000007</v>
      </c>
      <c r="K31" s="49">
        <f t="shared" si="4"/>
        <v>13644.339999999997</v>
      </c>
      <c r="L31" s="49">
        <f t="shared" si="4"/>
        <v>268024.71999999997</v>
      </c>
      <c r="M31" s="49">
        <f t="shared" si="4"/>
        <v>324649.89</v>
      </c>
      <c r="N31" s="49">
        <f t="shared" si="4"/>
        <v>1068055.0300000003</v>
      </c>
      <c r="O31" s="49">
        <f t="shared" si="4"/>
        <v>1447444.9699999997</v>
      </c>
    </row>
  </sheetData>
  <mergeCells count="4">
    <mergeCell ref="A4:O4"/>
    <mergeCell ref="A1:O1"/>
    <mergeCell ref="A2:O2"/>
    <mergeCell ref="A3:O3"/>
  </mergeCells>
  <pageMargins left="0" right="0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Ops</vt:lpstr>
      <vt:lpstr>Capital</vt:lpstr>
      <vt:lpstr>Capital!Print_Area</vt:lpstr>
      <vt:lpstr>Ops!Print_Area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Webster</dc:creator>
  <cp:lastModifiedBy>mhaslam</cp:lastModifiedBy>
  <cp:lastPrinted>2024-04-22T17:16:58Z</cp:lastPrinted>
  <dcterms:created xsi:type="dcterms:W3CDTF">2024-02-23T15:54:10Z</dcterms:created>
  <dcterms:modified xsi:type="dcterms:W3CDTF">2024-04-23T18:58:53Z</dcterms:modified>
</cp:coreProperties>
</file>