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345" windowWidth="8355" windowHeight="5925"/>
  </bookViews>
  <sheets>
    <sheet name="2015 Exported Budget" sheetId="1" r:id="rId1"/>
  </sheets>
  <definedNames>
    <definedName name="_xlnm.Print_Area" localSheetId="0">'2015 Exported Budget'!$A$1:$E$465</definedName>
  </definedNames>
  <calcPr calcId="145621"/>
</workbook>
</file>

<file path=xl/calcChain.xml><?xml version="1.0" encoding="utf-8"?>
<calcChain xmlns="http://schemas.openxmlformats.org/spreadsheetml/2006/main">
  <c r="E438" i="1" l="1"/>
  <c r="D438" i="1"/>
  <c r="C438" i="1"/>
  <c r="B438" i="1"/>
  <c r="B459" i="1"/>
  <c r="E400" i="1"/>
  <c r="E418" i="1" s="1"/>
  <c r="B464" i="1" l="1"/>
  <c r="E390" i="1" l="1"/>
  <c r="D390" i="1"/>
  <c r="C390" i="1"/>
  <c r="B390" i="1"/>
  <c r="E383" i="1"/>
  <c r="D383" i="1"/>
  <c r="C383" i="1"/>
  <c r="B383" i="1"/>
  <c r="E373" i="1"/>
  <c r="D373" i="1"/>
  <c r="C373" i="1"/>
  <c r="B373" i="1"/>
  <c r="E356" i="1"/>
  <c r="E353" i="1"/>
  <c r="E344" i="1"/>
  <c r="D344" i="1"/>
  <c r="C344" i="1"/>
  <c r="B344" i="1"/>
  <c r="E302" i="1"/>
  <c r="E335" i="1" s="1"/>
  <c r="D302" i="1"/>
  <c r="D335" i="1" s="1"/>
  <c r="C302" i="1"/>
  <c r="C335" i="1" s="1"/>
  <c r="B302" i="1"/>
  <c r="B335" i="1" s="1"/>
  <c r="E290" i="1"/>
  <c r="D290" i="1"/>
  <c r="C290" i="1"/>
  <c r="B290" i="1"/>
  <c r="E278" i="1"/>
  <c r="D278" i="1"/>
  <c r="C278" i="1"/>
  <c r="B278" i="1"/>
  <c r="E233" i="1"/>
  <c r="E256" i="1" s="1"/>
  <c r="E223" i="1"/>
  <c r="D223" i="1"/>
  <c r="C223" i="1"/>
  <c r="B223" i="1"/>
  <c r="B392" i="1" l="1"/>
  <c r="D392" i="1"/>
  <c r="E392" i="1"/>
  <c r="C392" i="1"/>
  <c r="C346" i="1"/>
  <c r="D346" i="1"/>
  <c r="E346" i="1"/>
  <c r="B346" i="1"/>
  <c r="E183" i="1"/>
  <c r="E210" i="1" s="1"/>
  <c r="D183" i="1"/>
  <c r="D210" i="1" s="1"/>
  <c r="C183" i="1"/>
  <c r="C210" i="1" s="1"/>
  <c r="B183" i="1"/>
  <c r="B210" i="1" s="1"/>
  <c r="E175" i="1"/>
  <c r="D175" i="1"/>
  <c r="C175" i="1"/>
  <c r="B175" i="1"/>
  <c r="E158" i="1"/>
  <c r="D158" i="1"/>
  <c r="C158" i="1"/>
  <c r="B158" i="1"/>
  <c r="E95" i="1"/>
  <c r="E124" i="1" s="1"/>
  <c r="E84" i="1"/>
  <c r="E449" i="1" s="1"/>
  <c r="C461" i="1" s="1"/>
  <c r="D461" i="1" s="1"/>
  <c r="E461" i="1" s="1"/>
  <c r="D84" i="1"/>
  <c r="D449" i="1" s="1"/>
  <c r="C84" i="1"/>
  <c r="C449" i="1" s="1"/>
  <c r="B84" i="1"/>
  <c r="B449" i="1" s="1"/>
  <c r="E28" i="1"/>
  <c r="E59" i="1" s="1"/>
  <c r="E448" i="1" s="1"/>
  <c r="C459" i="1" s="1"/>
  <c r="D459" i="1" s="1"/>
  <c r="E459" i="1" s="1"/>
  <c r="D28" i="1"/>
  <c r="D59" i="1" s="1"/>
  <c r="D448" i="1" s="1"/>
  <c r="C28" i="1"/>
  <c r="C59" i="1" s="1"/>
  <c r="C448" i="1" s="1"/>
  <c r="B28" i="1"/>
  <c r="B59" i="1" s="1"/>
  <c r="E19" i="1"/>
  <c r="D19" i="1"/>
  <c r="C19" i="1"/>
  <c r="C447" i="1" s="1"/>
  <c r="B19" i="1"/>
  <c r="B448" i="1" l="1"/>
  <c r="E447" i="1"/>
  <c r="B447" i="1"/>
  <c r="C457" i="1"/>
  <c r="E451" i="1"/>
  <c r="C451" i="1"/>
  <c r="D447" i="1"/>
  <c r="D451" i="1" s="1"/>
  <c r="E225" i="1"/>
  <c r="B225" i="1"/>
  <c r="C225" i="1"/>
  <c r="D225" i="1"/>
  <c r="C86" i="1"/>
  <c r="D86" i="1"/>
  <c r="E86" i="1"/>
  <c r="B86" i="1"/>
  <c r="B451" i="1" l="1"/>
  <c r="D457" i="1"/>
  <c r="C464" i="1"/>
  <c r="E457" i="1" l="1"/>
  <c r="D464" i="1"/>
</calcChain>
</file>

<file path=xl/sharedStrings.xml><?xml version="1.0" encoding="utf-8"?>
<sst xmlns="http://schemas.openxmlformats.org/spreadsheetml/2006/main" count="381" uniqueCount="245">
  <si>
    <t>MAGNA WATER DISTRICT</t>
  </si>
  <si>
    <t>2015 BUDGET</t>
  </si>
  <si>
    <t>WATER REVENUE</t>
  </si>
  <si>
    <t>WATER SALES</t>
  </si>
  <si>
    <t>FLUORIDE SALES</t>
  </si>
  <si>
    <t xml:space="preserve">WATER METER SET     </t>
  </si>
  <si>
    <t xml:space="preserve">WATER INSPECTION  </t>
  </si>
  <si>
    <t>WATER BUY-IN</t>
  </si>
  <si>
    <t xml:space="preserve">WATER IMPACT FEE  </t>
  </si>
  <si>
    <t>INCOME CONTRIBUTED CAPITAL</t>
  </si>
  <si>
    <t xml:space="preserve">WATER LETTER        </t>
  </si>
  <si>
    <t xml:space="preserve">METER TAMPERING FEE      </t>
  </si>
  <si>
    <t xml:space="preserve">FEES (DELINQUENT ACCTS)  </t>
  </si>
  <si>
    <t xml:space="preserve">OTHER OPER. INCOME-WATER </t>
  </si>
  <si>
    <t>TOTAL WATER REVENUE</t>
  </si>
  <si>
    <t>WATER EXPENDITURES</t>
  </si>
  <si>
    <t>SALARIES AND BENEFITS:</t>
  </si>
  <si>
    <t xml:space="preserve">SALARIES - WATER         </t>
  </si>
  <si>
    <t xml:space="preserve">PAYROLL TAXES            </t>
  </si>
  <si>
    <t xml:space="preserve">EMPLOYEE FRINGE BENEFITS </t>
  </si>
  <si>
    <t>TOTAL SALARIES AND BENEFITS</t>
  </si>
  <si>
    <t>EQUIPMENT LEASE EXPENSE</t>
  </si>
  <si>
    <t>JANITORIAL EDR</t>
  </si>
  <si>
    <t>WATER LAB &amp; TESTING</t>
  </si>
  <si>
    <t>OTHER CONTRACTUAL SERVICE</t>
  </si>
  <si>
    <t>INSPECTION EXPENSE</t>
  </si>
  <si>
    <t>WATER PURCHASED</t>
  </si>
  <si>
    <t>REPAIRS MAINTENANCE-WATER</t>
  </si>
  <si>
    <t>UNIFORMS AND LINEN WATER</t>
  </si>
  <si>
    <t>GARBAGE COLLECTION</t>
  </si>
  <si>
    <t>OFFICE SUPPLIES</t>
  </si>
  <si>
    <t>QUESTAR GAS</t>
  </si>
  <si>
    <t>ROCKY MOUNTAIN POWER</t>
  </si>
  <si>
    <t xml:space="preserve">CHEMICALS WATER PLANT    </t>
  </si>
  <si>
    <t>TELEPHONE/DATA SERVICES</t>
  </si>
  <si>
    <t>PERFORMANCE &amp; EVALUATION</t>
  </si>
  <si>
    <t>CELLULAR - PHONES SERVICE</t>
  </si>
  <si>
    <t>SAFETY TRAINING PROGRAM</t>
  </si>
  <si>
    <t>DEPRECIATION-WATER UTILTY</t>
  </si>
  <si>
    <t>VEHICLE/EQUIPMENT GAS &amp; REPAIR</t>
  </si>
  <si>
    <t>CONSERVATION</t>
  </si>
  <si>
    <t>TRAINING</t>
  </si>
  <si>
    <t xml:space="preserve">DUES, MEMBERSHIPS        </t>
  </si>
  <si>
    <t>BAD DEBTS</t>
  </si>
  <si>
    <t xml:space="preserve">INSURANCE                </t>
  </si>
  <si>
    <t xml:space="preserve">MISC. OPERATING EXPENSE  </t>
  </si>
  <si>
    <t>EDR MAINTENANCE</t>
  </si>
  <si>
    <t>EDR CHEMICALS</t>
  </si>
  <si>
    <t>EDR SAMPLING</t>
  </si>
  <si>
    <t>NON OPERATING (REVENUE) &amp; EXP:</t>
  </si>
  <si>
    <t>PROPERTY TAX REVENUE 52.23%</t>
  </si>
  <si>
    <t>GAIN ON SALE OF ASSETS</t>
  </si>
  <si>
    <t>INDUSTRY BOND INCOME</t>
  </si>
  <si>
    <t>BOND AMORT 2007 REV BOND</t>
  </si>
  <si>
    <t>2013 BOND REFINANCE COSTS</t>
  </si>
  <si>
    <t>AMORTIZ OF PREMIUM DISC 2013</t>
  </si>
  <si>
    <t>2014 BOND COSTS OF ISSUANCE</t>
  </si>
  <si>
    <t>LEASE INTERST EXPENSE</t>
  </si>
  <si>
    <t xml:space="preserve">INTEREST EXP 1997 A BOND </t>
  </si>
  <si>
    <t>INTEREST EXPENSE 2005B BOND</t>
  </si>
  <si>
    <t>INTEREST EXP 2007 REV BOND</t>
  </si>
  <si>
    <t>INTEREST EXP 2013 BOND 48.22%</t>
  </si>
  <si>
    <t>INTEREST EXPENSE 2005A BOND</t>
  </si>
  <si>
    <t>INTEREST EXPENSE 2014 GO BOND</t>
  </si>
  <si>
    <t>OTHER NON-OPERATING EXPNS</t>
  </si>
  <si>
    <t>TOTAL NON OPERATING (REV) &amp; EXP</t>
  </si>
  <si>
    <t>NET REVENUE OVER EXPENDITURES</t>
  </si>
  <si>
    <t>SEWER REVENUE</t>
  </si>
  <si>
    <t xml:space="preserve">SEWER SERVICE CHARGES    </t>
  </si>
  <si>
    <t xml:space="preserve">SEWER INSPECTION    </t>
  </si>
  <si>
    <t>SEWER BUY-IN</t>
  </si>
  <si>
    <t xml:space="preserve">SEWER CONNECTION   </t>
  </si>
  <si>
    <t xml:space="preserve">SEWER LETTER       </t>
  </si>
  <si>
    <t xml:space="preserve">OTHER OPER. INCOME-SEWER </t>
  </si>
  <si>
    <t>TOTAL SEWER REVENUE</t>
  </si>
  <si>
    <t>SEWER EXPENDITURES</t>
  </si>
  <si>
    <t xml:space="preserve">SALARIES - SEWER         </t>
  </si>
  <si>
    <t>ENGINEERING STUDY WWTP FUTURE</t>
  </si>
  <si>
    <t>JANITORIAL WWTP ADMIN</t>
  </si>
  <si>
    <t>SEWER LAB &amp; TESTING</t>
  </si>
  <si>
    <t>REPAIRS MAINTENANCE-SEWER</t>
  </si>
  <si>
    <t xml:space="preserve">UNIFORMS AND LINEN SEWER </t>
  </si>
  <si>
    <t xml:space="preserve">GARBAGE COLLECTION       </t>
  </si>
  <si>
    <t>ROCKY MTN POWER</t>
  </si>
  <si>
    <t xml:space="preserve">CHEMICALS - SEWER        </t>
  </si>
  <si>
    <t>DEPRECIATION-SEWER UTILTY</t>
  </si>
  <si>
    <t>VEHICLE/EQUIP GAS &amp; REPAIRS</t>
  </si>
  <si>
    <t xml:space="preserve">TRAINING                 </t>
  </si>
  <si>
    <t xml:space="preserve">BAD DEBTS                </t>
  </si>
  <si>
    <t>PROPERTY TAX REVENUE 47.77%</t>
  </si>
  <si>
    <t xml:space="preserve">GAIN ON SALE OF ASSETS   </t>
  </si>
  <si>
    <t>2014 BOND ISSUANCE COSTS</t>
  </si>
  <si>
    <t>AMORT ON 2013 BOND PREMIUM</t>
  </si>
  <si>
    <t xml:space="preserve">INTEREST EXP 1994 BOND   </t>
  </si>
  <si>
    <t>INTEREST EXP 2007 GO BOND</t>
  </si>
  <si>
    <t>INTEREST EXP 2013 BBOND 51.78%</t>
  </si>
  <si>
    <t>ADMINISTRATION REVENUE</t>
  </si>
  <si>
    <t>ENGINEERING REVENUE - SUBDIVIS</t>
  </si>
  <si>
    <t xml:space="preserve">NON RESIDENT FEES        </t>
  </si>
  <si>
    <t>TOTAL ADMIN REVENUE</t>
  </si>
  <si>
    <t>ADMINISTRATION EXPENDITURES</t>
  </si>
  <si>
    <t xml:space="preserve">TRUSTEE COMPENSATION     </t>
  </si>
  <si>
    <t>SALARIES-OFFICE</t>
  </si>
  <si>
    <t>SALARIES - MANAGEMENT</t>
  </si>
  <si>
    <t>OFFICE - PAYROLL TAXES</t>
  </si>
  <si>
    <t>MANAGEMENT - PR TAXES</t>
  </si>
  <si>
    <t>FRINGE BENEFITS - OFFICE</t>
  </si>
  <si>
    <t>MANAGEMENT FRINGE BENEFITS</t>
  </si>
  <si>
    <t>OPEB EXPENSE</t>
  </si>
  <si>
    <t xml:space="preserve">LEGAL EXPENSE            </t>
  </si>
  <si>
    <t xml:space="preserve">ACCOUNTING AND AUDITING  </t>
  </si>
  <si>
    <t>HUMAN RESOURCES</t>
  </si>
  <si>
    <t xml:space="preserve">ENGINEERING SERVICES     </t>
  </si>
  <si>
    <t>ENGINEERING EXP - SUBDIVISIONS</t>
  </si>
  <si>
    <t>LOBBYIST FEES</t>
  </si>
  <si>
    <t xml:space="preserve">DATA PROCESSING          </t>
  </si>
  <si>
    <t xml:space="preserve">DATA PROC.MAINT. SERVICE </t>
  </si>
  <si>
    <t xml:space="preserve">RECORD SALES (GRAMA)     </t>
  </si>
  <si>
    <t>JANITORIAL GENERAL OFFICE</t>
  </si>
  <si>
    <t>WEB DEVELOPMENT</t>
  </si>
  <si>
    <t>REPAIR AND MAINT - OFFICE</t>
  </si>
  <si>
    <t xml:space="preserve">OFFICE SUPPLIES          </t>
  </si>
  <si>
    <t xml:space="preserve">POSTAGE                  </t>
  </si>
  <si>
    <t>QUESTAR</t>
  </si>
  <si>
    <t>DEPRECIATION - GEN. PLANT</t>
  </si>
  <si>
    <t>VEHICLE GAS &amp; REPAIRS</t>
  </si>
  <si>
    <t xml:space="preserve">ADVERTISING &amp; PUBLIC RELA     </t>
  </si>
  <si>
    <t>CASH SHORTAGE/OVERAGE</t>
  </si>
  <si>
    <t xml:space="preserve">INTEREST INCOME-INVESTMS </t>
  </si>
  <si>
    <t>LEASE INTEREST EXPENSE</t>
  </si>
  <si>
    <t>BANK SERVICE FEES</t>
  </si>
  <si>
    <t>SECONDARY WATER REVENUE</t>
  </si>
  <si>
    <t>SECONDARY WATER SERVICE CHARGE</t>
  </si>
  <si>
    <t>SECONDARY SYS MONITARY VA</t>
  </si>
  <si>
    <t>SUBSIDY FROM CUL FOR SECO</t>
  </si>
  <si>
    <t>SECONDART WATER METER SET</t>
  </si>
  <si>
    <t>WATER INSPECTION SECONDARY</t>
  </si>
  <si>
    <t>SECONDARY IMPACT FEES</t>
  </si>
  <si>
    <t>TOTAL SECONDARY WATER REVENUE</t>
  </si>
  <si>
    <t>REPAIRS MAINTENANCE-SECONDARY</t>
  </si>
  <si>
    <t>FUEL &amp; POWER</t>
  </si>
  <si>
    <t>DEPRECIATION</t>
  </si>
  <si>
    <t>GRANT MONIES - JVWCD</t>
  </si>
  <si>
    <t xml:space="preserve">AMORT EXPENSE </t>
  </si>
  <si>
    <t>COMBINED REVENUE OVER EXPENDITURES</t>
  </si>
  <si>
    <t>TOTAL OPERATING EXPENDITURES &amp; SALARIES</t>
  </si>
  <si>
    <t>2015 PROPOSED</t>
  </si>
  <si>
    <t>BUDGET</t>
  </si>
  <si>
    <t>2014 ESTIMATED</t>
  </si>
  <si>
    <t>YEAR END</t>
  </si>
  <si>
    <t>ACTUAL</t>
  </si>
  <si>
    <t>Cash Flow Projection</t>
  </si>
  <si>
    <t>Water Budget 2015</t>
  </si>
  <si>
    <t>Projected 2015 Ending Net Income</t>
  </si>
  <si>
    <t xml:space="preserve">   Less Administrative Portion </t>
  </si>
  <si>
    <t xml:space="preserve">      Subtotal</t>
  </si>
  <si>
    <t>Projected 2015 Beginning Operating Cash</t>
  </si>
  <si>
    <t xml:space="preserve">   CIP end of 2014 unpaid for</t>
  </si>
  <si>
    <t xml:space="preserve">   Projects not completed in 2014</t>
  </si>
  <si>
    <t>Back Out budgeted taxes in 2015</t>
  </si>
  <si>
    <t>Add Back O &amp; M amount of 2015 taxes</t>
  </si>
  <si>
    <t>Add back 2014 collected principle Bond pmts for 2015</t>
  </si>
  <si>
    <t>Add Back Funded Depreciation</t>
  </si>
  <si>
    <t xml:space="preserve">   Administration Portion of Depr</t>
  </si>
  <si>
    <t>Back Out Impact Fees</t>
  </si>
  <si>
    <t>Back Out contributed Capital</t>
  </si>
  <si>
    <t>Bond Principal Payments</t>
  </si>
  <si>
    <t xml:space="preserve">   1997A Revenue Bond</t>
  </si>
  <si>
    <t xml:space="preserve">   2013 GO Bond</t>
  </si>
  <si>
    <t xml:space="preserve">   2014 GO Bond</t>
  </si>
  <si>
    <t xml:space="preserve">   2007C Revenue Bond</t>
  </si>
  <si>
    <t xml:space="preserve">   1997 Replacement Reserve Account 5% of Budget</t>
  </si>
  <si>
    <t xml:space="preserve">   Capitilized Lease Payments</t>
  </si>
  <si>
    <t xml:space="preserve">   Portion of Administrative Capitilized Lease Pmts</t>
  </si>
  <si>
    <t>Estimated Cash Available for Capital Acquisitions</t>
  </si>
  <si>
    <t>District Proposed Water Capital Facility Improvements</t>
  </si>
  <si>
    <t>for the Year Ending December 31, 2015</t>
  </si>
  <si>
    <t>Existing</t>
  </si>
  <si>
    <t>Future</t>
  </si>
  <si>
    <t>Reserves</t>
  </si>
  <si>
    <t>Total</t>
  </si>
  <si>
    <t>Zone 3 Design and Construction</t>
  </si>
  <si>
    <t>Land Purchase for Zone 3</t>
  </si>
  <si>
    <t>16" Pressurized Bine Flow Line</t>
  </si>
  <si>
    <t xml:space="preserve">   Thru Freeport West</t>
  </si>
  <si>
    <t>Replacement meters with transmitters</t>
  </si>
  <si>
    <t xml:space="preserve">Post Office Line 8490 W </t>
  </si>
  <si>
    <t>Air Conditioning power control Room/EDR</t>
  </si>
  <si>
    <t>GIS Maping of District Facilities</t>
  </si>
  <si>
    <t>Shop Office area remodel</t>
  </si>
  <si>
    <t>8500 W from 2700 S to 2900 S to 8560 W</t>
  </si>
  <si>
    <t>3100 S Ken's Sandwich Shop Street Replace Loop</t>
  </si>
  <si>
    <t>Salt Lake County Loops</t>
  </si>
  <si>
    <t>Security System EDR/Shop</t>
  </si>
  <si>
    <t>Portion of Administration Upgrades</t>
  </si>
  <si>
    <t>Totals</t>
  </si>
  <si>
    <t>WATER DIVISION</t>
  </si>
  <si>
    <t>SEWER DIVISION</t>
  </si>
  <si>
    <t>ADMINISTRATION DIVISION</t>
  </si>
  <si>
    <t>Sewer Budget 2015</t>
  </si>
  <si>
    <t xml:space="preserve">   Less Administrative Portion</t>
  </si>
  <si>
    <t xml:space="preserve">   CIP not paid for in 2014</t>
  </si>
  <si>
    <t xml:space="preserve">   Projects not done in 2014</t>
  </si>
  <si>
    <t>Back Out collected taxes in 2015 for 2016 pmts</t>
  </si>
  <si>
    <t xml:space="preserve">   Administration Portion Depr</t>
  </si>
  <si>
    <t xml:space="preserve">  2013 GO Bond Payment</t>
  </si>
  <si>
    <t xml:space="preserve">   Capital Lease Payments</t>
  </si>
  <si>
    <t xml:space="preserve">   Portion of Administrative Capital Lease Pmts</t>
  </si>
  <si>
    <t>District Proposed Sewer Capital Facility Improvements</t>
  </si>
  <si>
    <t>Landscaping Modification</t>
  </si>
  <si>
    <t>Montclair Street Extend new 8" main</t>
  </si>
  <si>
    <t>Non-potable water pumps</t>
  </si>
  <si>
    <t>Huber Fine Screen #2</t>
  </si>
  <si>
    <t>Mobile Track</t>
  </si>
  <si>
    <t>TOTAL OPERATING EXP &amp; SALARIES</t>
  </si>
  <si>
    <t>District Proposed Administrative Capital Facility Improvements</t>
  </si>
  <si>
    <t>General Office Building</t>
  </si>
  <si>
    <t>SECONDARY WATER DIVISION</t>
  </si>
  <si>
    <t>SECONDARY OPERATING EXPENSES</t>
  </si>
  <si>
    <t>TOTAL OTHER OPERATING EXP</t>
  </si>
  <si>
    <t>TOTAL DIVISIONS</t>
  </si>
  <si>
    <t>OPERATING REVENUE</t>
  </si>
  <si>
    <t>TOTAL OPERATING EXPENSES &amp; SALARIES</t>
  </si>
  <si>
    <t>OTHER NON OPERATING REVENUE &amp; EXPENSES</t>
  </si>
  <si>
    <t>Total Operating Income</t>
  </si>
  <si>
    <t>Total Non-Operating (Income)/Expense</t>
  </si>
  <si>
    <t>Total Salaries &amp; Benefits &amp; Opr Expenses</t>
  </si>
  <si>
    <t>2014 Amended Budget</t>
  </si>
  <si>
    <t>2015 Proposed Budget</t>
  </si>
  <si>
    <t>Difference</t>
  </si>
  <si>
    <t>% difference</t>
  </si>
  <si>
    <t>(increase)/decrease</t>
  </si>
  <si>
    <t>Secondary Budget 2015</t>
  </si>
  <si>
    <t xml:space="preserve">  Less Administrative Portion</t>
  </si>
  <si>
    <t xml:space="preserve">   2003 Water Resource Loan</t>
  </si>
  <si>
    <t xml:space="preserve">   Portion of Capital Lease Payments</t>
  </si>
  <si>
    <t xml:space="preserve">   Less Subsidy from Culinary Water</t>
  </si>
  <si>
    <t>District Proposed Secondary Capital Facility</t>
  </si>
  <si>
    <t>Improvements for the Year Ending December 31, 2015</t>
  </si>
  <si>
    <t>Secondary Meters</t>
  </si>
  <si>
    <t>Zone 3 Land Purchase</t>
  </si>
  <si>
    <t>Pump at Irrigation Booster/at canal</t>
  </si>
  <si>
    <t>Secondary Line to Exodus Health Care 8400 W</t>
  </si>
  <si>
    <t>GIS Maping of Distict Facilities</t>
  </si>
  <si>
    <t>Move Secondary Meters from back yards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</si>
</sst>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4">
    <xf numFmtId="0" fontId="0" fillId="0" borderId="0" xfId="0"/>
    <xf numFmtId="4" fontId="0" fillId="0" borderId="0" xfId="0" applyNumberFormat="1"/>
    <xf numFmtId="0" fontId="0" fillId="0" borderId="0" xfId="0" applyAlignment="1">
      <alignment horizontal="centerContinuous"/>
    </xf>
    <xf numFmtId="0" fontId="16" fillId="0" borderId="10" xfId="0" applyFont="1" applyBorder="1" applyAlignment="1">
      <alignment horizontal="center"/>
    </xf>
    <xf numFmtId="0" fontId="18" fillId="0" borderId="0" xfId="0" applyFont="1" applyBorder="1"/>
    <xf numFmtId="0" fontId="18" fillId="0" borderId="0" xfId="0" applyFont="1"/>
    <xf numFmtId="44" fontId="0" fillId="0" borderId="0" xfId="0" applyNumberFormat="1"/>
    <xf numFmtId="44" fontId="0" fillId="0" borderId="10" xfId="0" applyNumberFormat="1" applyBorder="1"/>
    <xf numFmtId="44" fontId="0" fillId="0" borderId="0" xfId="0" applyNumberFormat="1" applyBorder="1"/>
    <xf numFmtId="0" fontId="19" fillId="0" borderId="0" xfId="0" applyFont="1" applyAlignment="1">
      <alignment horizontal="centerContinuous"/>
    </xf>
    <xf numFmtId="0" fontId="16" fillId="0" borderId="0" xfId="0" applyFont="1" applyAlignment="1">
      <alignment horizontal="center"/>
    </xf>
    <xf numFmtId="0" fontId="0" fillId="0" borderId="0" xfId="0"/>
    <xf numFmtId="44" fontId="16" fillId="0" borderId="0" xfId="0" applyNumberFormat="1" applyFont="1" applyAlignment="1">
      <alignment horizontal="centerContinuous"/>
    </xf>
    <xf numFmtId="44" fontId="0" fillId="0" borderId="11" xfId="0" applyNumberFormat="1" applyBorder="1"/>
    <xf numFmtId="8" fontId="0" fillId="0" borderId="0" xfId="0" applyNumberFormat="1"/>
    <xf numFmtId="44" fontId="19" fillId="0" borderId="0" xfId="0" applyNumberFormat="1" applyFont="1" applyAlignment="1">
      <alignment horizontal="centerContinuous"/>
    </xf>
    <xf numFmtId="44" fontId="16" fillId="0" borderId="10" xfId="0" applyNumberFormat="1" applyFont="1" applyBorder="1" applyAlignment="1">
      <alignment horizontal="center"/>
    </xf>
    <xf numFmtId="0" fontId="20" fillId="0" borderId="0" xfId="0" applyFont="1"/>
    <xf numFmtId="44" fontId="19" fillId="0" borderId="0" xfId="0" applyNumberFormat="1" applyFont="1" applyBorder="1" applyAlignment="1">
      <alignment horizontal="centerContinuous"/>
    </xf>
    <xf numFmtId="0" fontId="0" fillId="0" borderId="0" xfId="0"/>
    <xf numFmtId="39" fontId="0" fillId="0" borderId="0" xfId="0" applyNumberFormat="1"/>
    <xf numFmtId="39" fontId="0" fillId="0" borderId="0" xfId="0" applyNumberFormat="1" applyBorder="1"/>
    <xf numFmtId="0" fontId="0" fillId="0" borderId="0" xfId="0" applyAlignment="1">
      <alignment horizontal="centerContinuous"/>
    </xf>
    <xf numFmtId="44" fontId="0" fillId="0" borderId="11" xfId="0" applyNumberFormat="1" applyBorder="1"/>
    <xf numFmtId="8" fontId="0" fillId="0" borderId="0" xfId="0" applyNumberFormat="1" applyBorder="1"/>
    <xf numFmtId="10" fontId="0" fillId="0" borderId="0" xfId="0" applyNumberFormat="1"/>
    <xf numFmtId="44" fontId="16" fillId="0" borderId="0" xfId="0" applyNumberFormat="1" applyFont="1" applyAlignment="1">
      <alignment horizontal="center"/>
    </xf>
    <xf numFmtId="0" fontId="0" fillId="0" borderId="0" xfId="0"/>
    <xf numFmtId="44" fontId="16" fillId="0" borderId="0" xfId="0" applyNumberFormat="1" applyFont="1"/>
    <xf numFmtId="10" fontId="0" fillId="0" borderId="0" xfId="0" applyNumberFormat="1" applyBorder="1"/>
    <xf numFmtId="0" fontId="20" fillId="0" borderId="0" xfId="0" applyFont="1" applyAlignment="1">
      <alignment horizontal="left"/>
    </xf>
    <xf numFmtId="0" fontId="16" fillId="0" borderId="0" xfId="0" applyFont="1" applyBorder="1" applyAlignment="1">
      <alignment horizontal="center"/>
    </xf>
    <xf numFmtId="8" fontId="0" fillId="0" borderId="12" xfId="0" applyNumberFormat="1" applyBorder="1"/>
    <xf numFmtId="44" fontId="0" fillId="0" borderId="12" xfId="0" applyNumberForma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5"/>
  <sheetViews>
    <sheetView tabSelected="1" view="pageBreakPreview" zoomScaleNormal="100" zoomScaleSheetLayoutView="100" workbookViewId="0"/>
  </sheetViews>
  <sheetFormatPr defaultRowHeight="15" x14ac:dyDescent="0.25"/>
  <cols>
    <col min="1" max="1" width="42.28515625" bestFit="1" customWidth="1"/>
    <col min="2" max="2" width="24.42578125" bestFit="1" customWidth="1"/>
    <col min="3" max="3" width="27.7109375" bestFit="1" customWidth="1"/>
    <col min="4" max="4" width="24" customWidth="1"/>
    <col min="5" max="5" width="21.28515625" customWidth="1"/>
    <col min="6" max="9" width="15" bestFit="1" customWidth="1"/>
    <col min="10" max="10" width="14.28515625" bestFit="1" customWidth="1"/>
  </cols>
  <sheetData>
    <row r="1" spans="1:5" ht="21" x14ac:dyDescent="0.35">
      <c r="A1" s="9" t="s">
        <v>0</v>
      </c>
      <c r="B1" s="2"/>
      <c r="C1" s="9"/>
      <c r="D1" s="9"/>
      <c r="E1" s="9"/>
    </row>
    <row r="2" spans="1:5" ht="21" x14ac:dyDescent="0.35">
      <c r="A2" s="9" t="s">
        <v>1</v>
      </c>
      <c r="B2" s="2"/>
      <c r="C2" s="9"/>
      <c r="D2" s="9"/>
      <c r="E2" s="9"/>
    </row>
    <row r="3" spans="1:5" ht="21" x14ac:dyDescent="0.35">
      <c r="A3" s="17" t="s">
        <v>196</v>
      </c>
      <c r="B3" s="9"/>
      <c r="C3" s="9"/>
      <c r="D3" s="9"/>
      <c r="E3" s="9"/>
    </row>
    <row r="4" spans="1:5" x14ac:dyDescent="0.25">
      <c r="B4" s="10">
        <v>2013</v>
      </c>
      <c r="C4" s="10" t="s">
        <v>148</v>
      </c>
      <c r="D4" s="10">
        <v>2014</v>
      </c>
      <c r="E4" s="10" t="s">
        <v>146</v>
      </c>
    </row>
    <row r="5" spans="1:5" x14ac:dyDescent="0.25">
      <c r="B5" s="3" t="s">
        <v>150</v>
      </c>
      <c r="C5" s="3" t="s">
        <v>149</v>
      </c>
      <c r="D5" s="3" t="s">
        <v>147</v>
      </c>
      <c r="E5" s="3" t="s">
        <v>147</v>
      </c>
    </row>
    <row r="6" spans="1:5" x14ac:dyDescent="0.25">
      <c r="A6" s="4" t="s">
        <v>2</v>
      </c>
    </row>
    <row r="7" spans="1:5" x14ac:dyDescent="0.25">
      <c r="A7" t="s">
        <v>3</v>
      </c>
      <c r="B7" s="6">
        <v>-2730735.46</v>
      </c>
      <c r="C7" s="6">
        <v>-2924621</v>
      </c>
      <c r="D7" s="6">
        <v>-2800000</v>
      </c>
      <c r="E7" s="6">
        <v>-2900000</v>
      </c>
    </row>
    <row r="8" spans="1:5" x14ac:dyDescent="0.25">
      <c r="A8" t="s">
        <v>4</v>
      </c>
      <c r="B8" s="6">
        <v>-180427.27</v>
      </c>
      <c r="C8" s="6">
        <v>-90025</v>
      </c>
      <c r="D8" s="6">
        <v>-90000</v>
      </c>
      <c r="E8" s="6">
        <v>-94000</v>
      </c>
    </row>
    <row r="9" spans="1:5" x14ac:dyDescent="0.25">
      <c r="A9" t="s">
        <v>5</v>
      </c>
      <c r="B9" s="6">
        <v>-22683.82</v>
      </c>
      <c r="C9" s="6">
        <v>-7663</v>
      </c>
      <c r="D9" s="6">
        <v>-15000</v>
      </c>
      <c r="E9" s="6">
        <v>-10000</v>
      </c>
    </row>
    <row r="10" spans="1:5" x14ac:dyDescent="0.25">
      <c r="A10" t="s">
        <v>6</v>
      </c>
      <c r="B10" s="6">
        <v>-15294.95</v>
      </c>
      <c r="C10" s="6">
        <v>-55644</v>
      </c>
      <c r="D10" s="6">
        <v>-15000</v>
      </c>
      <c r="E10" s="6">
        <v>-30000</v>
      </c>
    </row>
    <row r="11" spans="1:5" x14ac:dyDescent="0.25">
      <c r="A11" t="s">
        <v>7</v>
      </c>
      <c r="B11" s="6">
        <v>-19803</v>
      </c>
      <c r="C11" s="6">
        <v>-2815</v>
      </c>
      <c r="D11" s="6">
        <v>-10000</v>
      </c>
      <c r="E11" s="6">
        <v>-10000</v>
      </c>
    </row>
    <row r="12" spans="1:5" x14ac:dyDescent="0.25">
      <c r="A12" t="s">
        <v>8</v>
      </c>
      <c r="B12" s="6">
        <v>-107606</v>
      </c>
      <c r="C12" s="6">
        <v>-222428</v>
      </c>
      <c r="D12" s="6">
        <v>-130000</v>
      </c>
      <c r="E12" s="6">
        <v>-150000</v>
      </c>
    </row>
    <row r="13" spans="1:5" x14ac:dyDescent="0.25">
      <c r="A13" t="s">
        <v>9</v>
      </c>
      <c r="B13" s="6">
        <v>-93629.18</v>
      </c>
      <c r="C13" s="6">
        <v>-225000</v>
      </c>
      <c r="D13" s="6">
        <v>-300000</v>
      </c>
      <c r="E13" s="6">
        <v>-300000</v>
      </c>
    </row>
    <row r="14" spans="1:5" x14ac:dyDescent="0.25">
      <c r="A14" t="s">
        <v>10</v>
      </c>
      <c r="B14" s="6">
        <v>-120</v>
      </c>
      <c r="C14" s="6">
        <v>-216</v>
      </c>
      <c r="D14" s="6">
        <v>-100</v>
      </c>
      <c r="E14" s="6">
        <v>-100</v>
      </c>
    </row>
    <row r="15" spans="1:5" x14ac:dyDescent="0.25">
      <c r="A15" t="s">
        <v>11</v>
      </c>
      <c r="B15" s="6">
        <v>-100</v>
      </c>
      <c r="C15" s="6">
        <v>120</v>
      </c>
      <c r="D15" s="6">
        <v>-100</v>
      </c>
      <c r="E15" s="6">
        <v>-100</v>
      </c>
    </row>
    <row r="16" spans="1:5" x14ac:dyDescent="0.25">
      <c r="A16" t="s">
        <v>12</v>
      </c>
      <c r="B16" s="6">
        <v>-1710.02</v>
      </c>
      <c r="C16" s="6">
        <v>-1220</v>
      </c>
      <c r="D16" s="6">
        <v>-2000</v>
      </c>
      <c r="E16" s="6">
        <v>-2000</v>
      </c>
    </row>
    <row r="17" spans="1:10" x14ac:dyDescent="0.25">
      <c r="A17" t="s">
        <v>13</v>
      </c>
      <c r="B17" s="7">
        <v>-10367.11</v>
      </c>
      <c r="C17" s="7">
        <v>872</v>
      </c>
      <c r="D17" s="7">
        <v>-7000</v>
      </c>
      <c r="E17" s="7">
        <v>-3000</v>
      </c>
    </row>
    <row r="18" spans="1:10" x14ac:dyDescent="0.25">
      <c r="B18" s="8"/>
      <c r="C18" s="8"/>
      <c r="D18" s="8"/>
      <c r="E18" s="8"/>
    </row>
    <row r="19" spans="1:10" x14ac:dyDescent="0.25">
      <c r="A19" t="s">
        <v>14</v>
      </c>
      <c r="B19" s="7">
        <f>SUM(B7:B17)</f>
        <v>-3182476.81</v>
      </c>
      <c r="C19" s="7">
        <f>SUM(C7:C17)</f>
        <v>-3528640</v>
      </c>
      <c r="D19" s="7">
        <f>SUM(D7:D17)</f>
        <v>-3369200</v>
      </c>
      <c r="E19" s="7">
        <f>SUM(E7:E17)</f>
        <v>-3499200</v>
      </c>
      <c r="G19" s="1"/>
      <c r="H19" s="1"/>
      <c r="I19" s="1"/>
      <c r="J19" s="1"/>
    </row>
    <row r="20" spans="1:10" x14ac:dyDescent="0.25">
      <c r="B20" s="6"/>
      <c r="C20" s="6"/>
      <c r="D20" s="6"/>
      <c r="E20" s="6"/>
    </row>
    <row r="21" spans="1:10" x14ac:dyDescent="0.25">
      <c r="B21" s="6"/>
      <c r="C21" s="6"/>
      <c r="D21" s="6"/>
      <c r="E21" s="6"/>
    </row>
    <row r="22" spans="1:10" x14ac:dyDescent="0.25">
      <c r="A22" s="5" t="s">
        <v>15</v>
      </c>
      <c r="B22" s="6"/>
      <c r="C22" s="6"/>
      <c r="D22" s="6"/>
      <c r="E22" s="6"/>
    </row>
    <row r="23" spans="1:10" x14ac:dyDescent="0.25">
      <c r="A23" t="s">
        <v>16</v>
      </c>
      <c r="B23" s="6"/>
      <c r="C23" s="6"/>
      <c r="D23" s="6"/>
      <c r="E23" s="6"/>
    </row>
    <row r="24" spans="1:10" x14ac:dyDescent="0.25">
      <c r="A24" t="s">
        <v>17</v>
      </c>
      <c r="B24" s="6">
        <v>456300.16</v>
      </c>
      <c r="C24" s="6">
        <v>482034</v>
      </c>
      <c r="D24" s="6">
        <v>460000</v>
      </c>
      <c r="E24" s="6">
        <v>525000</v>
      </c>
    </row>
    <row r="25" spans="1:10" x14ac:dyDescent="0.25">
      <c r="A25" t="s">
        <v>18</v>
      </c>
      <c r="B25" s="6">
        <v>38210.33</v>
      </c>
      <c r="C25" s="6">
        <v>49976</v>
      </c>
      <c r="D25" s="6">
        <v>47000</v>
      </c>
      <c r="E25" s="6">
        <v>50000</v>
      </c>
    </row>
    <row r="26" spans="1:10" x14ac:dyDescent="0.25">
      <c r="A26" t="s">
        <v>19</v>
      </c>
      <c r="B26" s="7">
        <v>232635.9</v>
      </c>
      <c r="C26" s="7">
        <v>246062</v>
      </c>
      <c r="D26" s="7">
        <v>250000</v>
      </c>
      <c r="E26" s="7">
        <v>285000</v>
      </c>
    </row>
    <row r="27" spans="1:10" x14ac:dyDescent="0.25">
      <c r="B27" s="6"/>
      <c r="C27" s="6"/>
      <c r="D27" s="6"/>
      <c r="E27" s="6"/>
    </row>
    <row r="28" spans="1:10" x14ac:dyDescent="0.25">
      <c r="A28" t="s">
        <v>20</v>
      </c>
      <c r="B28" s="7">
        <f>SUM(B24:B26)</f>
        <v>727146.39</v>
      </c>
      <c r="C28" s="7">
        <f>SUM(C24:C26)</f>
        <v>778072</v>
      </c>
      <c r="D28" s="7">
        <f>SUM(D24:D26)</f>
        <v>757000</v>
      </c>
      <c r="E28" s="7">
        <f>SUM(E24:E26)</f>
        <v>860000</v>
      </c>
      <c r="G28" s="6"/>
      <c r="H28" s="6"/>
      <c r="I28" s="6"/>
      <c r="J28" s="6"/>
    </row>
    <row r="29" spans="1:10" x14ac:dyDescent="0.25">
      <c r="B29" s="6"/>
      <c r="C29" s="6"/>
      <c r="D29" s="6"/>
      <c r="E29" s="6"/>
    </row>
    <row r="30" spans="1:10" x14ac:dyDescent="0.25">
      <c r="A30" t="s">
        <v>21</v>
      </c>
      <c r="B30" s="6">
        <v>21145.84</v>
      </c>
      <c r="C30" s="6">
        <v>21857</v>
      </c>
      <c r="D30" s="6">
        <v>25000</v>
      </c>
      <c r="E30" s="6">
        <v>25000</v>
      </c>
    </row>
    <row r="31" spans="1:10" x14ac:dyDescent="0.25">
      <c r="A31" t="s">
        <v>22</v>
      </c>
      <c r="B31" s="6">
        <v>0</v>
      </c>
      <c r="C31" s="6">
        <v>1469</v>
      </c>
      <c r="D31" s="6">
        <v>0</v>
      </c>
      <c r="E31" s="6">
        <v>5000</v>
      </c>
    </row>
    <row r="32" spans="1:10" x14ac:dyDescent="0.25">
      <c r="A32" t="s">
        <v>23</v>
      </c>
      <c r="B32" s="6">
        <v>16694</v>
      </c>
      <c r="C32" s="6">
        <v>7977</v>
      </c>
      <c r="D32" s="6">
        <v>20000</v>
      </c>
      <c r="E32" s="6">
        <v>20000</v>
      </c>
    </row>
    <row r="33" spans="1:5" x14ac:dyDescent="0.25">
      <c r="A33" t="s">
        <v>24</v>
      </c>
      <c r="B33" s="6">
        <v>0</v>
      </c>
      <c r="C33" s="6">
        <v>2880</v>
      </c>
      <c r="D33" s="6">
        <v>6000</v>
      </c>
      <c r="E33" s="6">
        <v>10000</v>
      </c>
    </row>
    <row r="34" spans="1:5" x14ac:dyDescent="0.25">
      <c r="A34" t="s">
        <v>25</v>
      </c>
      <c r="B34" s="6">
        <v>13945.45</v>
      </c>
      <c r="C34" s="6">
        <v>28101</v>
      </c>
      <c r="D34" s="6">
        <v>10000</v>
      </c>
      <c r="E34" s="6">
        <v>35000</v>
      </c>
    </row>
    <row r="35" spans="1:5" x14ac:dyDescent="0.25">
      <c r="A35" t="s">
        <v>26</v>
      </c>
      <c r="B35" s="6">
        <v>267121.43</v>
      </c>
      <c r="C35" s="6">
        <v>282299</v>
      </c>
      <c r="D35" s="6">
        <v>320000</v>
      </c>
      <c r="E35" s="6">
        <v>320000</v>
      </c>
    </row>
    <row r="36" spans="1:5" x14ac:dyDescent="0.25">
      <c r="A36" t="s">
        <v>27</v>
      </c>
      <c r="B36" s="6">
        <v>214114.35</v>
      </c>
      <c r="C36" s="6">
        <v>199990</v>
      </c>
      <c r="D36" s="6">
        <v>290000</v>
      </c>
      <c r="E36" s="6">
        <v>290000</v>
      </c>
    </row>
    <row r="37" spans="1:5" x14ac:dyDescent="0.25">
      <c r="A37" t="s">
        <v>28</v>
      </c>
      <c r="B37" s="6">
        <v>8374.3700000000008</v>
      </c>
      <c r="C37" s="6">
        <v>6741</v>
      </c>
      <c r="D37" s="6">
        <v>7500</v>
      </c>
      <c r="E37" s="6">
        <v>7500</v>
      </c>
    </row>
    <row r="38" spans="1:5" x14ac:dyDescent="0.25">
      <c r="A38" t="s">
        <v>29</v>
      </c>
      <c r="B38" s="6">
        <v>3135.57</v>
      </c>
      <c r="C38" s="6">
        <v>4138</v>
      </c>
      <c r="D38" s="6">
        <v>3700</v>
      </c>
      <c r="E38" s="6">
        <v>4500</v>
      </c>
    </row>
    <row r="39" spans="1:5" x14ac:dyDescent="0.25">
      <c r="A39" t="s">
        <v>30</v>
      </c>
      <c r="B39" s="6">
        <v>2865.2</v>
      </c>
      <c r="C39" s="6">
        <v>8111</v>
      </c>
      <c r="D39" s="6">
        <v>4000</v>
      </c>
      <c r="E39" s="6">
        <v>8000</v>
      </c>
    </row>
    <row r="40" spans="1:5" x14ac:dyDescent="0.25">
      <c r="A40" t="s">
        <v>31</v>
      </c>
      <c r="B40" s="6">
        <v>25403.06</v>
      </c>
      <c r="C40" s="6">
        <v>14790</v>
      </c>
      <c r="D40" s="6">
        <v>35000</v>
      </c>
      <c r="E40" s="6">
        <v>35000</v>
      </c>
    </row>
    <row r="41" spans="1:5" x14ac:dyDescent="0.25">
      <c r="A41" t="s">
        <v>32</v>
      </c>
      <c r="B41" s="6">
        <v>337077.07</v>
      </c>
      <c r="C41" s="6">
        <v>416569</v>
      </c>
      <c r="D41" s="6">
        <v>450000</v>
      </c>
      <c r="E41" s="6">
        <v>450000</v>
      </c>
    </row>
    <row r="42" spans="1:5" x14ac:dyDescent="0.25">
      <c r="A42" t="s">
        <v>33</v>
      </c>
      <c r="B42" s="6">
        <v>25710.639999999999</v>
      </c>
      <c r="C42" s="6">
        <v>27832</v>
      </c>
      <c r="D42" s="6">
        <v>25000</v>
      </c>
      <c r="E42" s="6">
        <v>32000</v>
      </c>
    </row>
    <row r="43" spans="1:5" x14ac:dyDescent="0.25">
      <c r="A43" t="s">
        <v>34</v>
      </c>
      <c r="B43" s="6">
        <v>2922.51</v>
      </c>
      <c r="C43" s="6">
        <v>5503</v>
      </c>
      <c r="D43" s="6">
        <v>8000</v>
      </c>
      <c r="E43" s="6">
        <v>8000</v>
      </c>
    </row>
    <row r="44" spans="1:5" x14ac:dyDescent="0.25">
      <c r="A44" t="s">
        <v>35</v>
      </c>
      <c r="B44" s="6">
        <v>0</v>
      </c>
      <c r="C44" s="6">
        <v>0</v>
      </c>
      <c r="D44" s="6">
        <v>0</v>
      </c>
      <c r="E44" s="6">
        <v>6000</v>
      </c>
    </row>
    <row r="45" spans="1:5" x14ac:dyDescent="0.25">
      <c r="A45" t="s">
        <v>36</v>
      </c>
      <c r="B45" s="6">
        <v>3839.55</v>
      </c>
      <c r="C45" s="6">
        <v>3128</v>
      </c>
      <c r="D45" s="6">
        <v>3500</v>
      </c>
      <c r="E45" s="6">
        <v>3500</v>
      </c>
    </row>
    <row r="46" spans="1:5" x14ac:dyDescent="0.25">
      <c r="A46" t="s">
        <v>37</v>
      </c>
      <c r="B46" s="6">
        <v>643.91999999999996</v>
      </c>
      <c r="C46" s="6">
        <v>0</v>
      </c>
      <c r="D46" s="6">
        <v>0</v>
      </c>
      <c r="E46" s="6">
        <v>3000</v>
      </c>
    </row>
    <row r="47" spans="1:5" x14ac:dyDescent="0.25">
      <c r="A47" t="s">
        <v>38</v>
      </c>
      <c r="B47" s="6">
        <v>1451746.44</v>
      </c>
      <c r="C47" s="6">
        <v>1500000</v>
      </c>
      <c r="D47" s="6">
        <v>1500000</v>
      </c>
      <c r="E47" s="6">
        <v>1700000</v>
      </c>
    </row>
    <row r="48" spans="1:5" x14ac:dyDescent="0.25">
      <c r="A48" t="s">
        <v>39</v>
      </c>
      <c r="B48" s="6">
        <v>45789.599999999999</v>
      </c>
      <c r="C48" s="6">
        <v>43472</v>
      </c>
      <c r="D48" s="6">
        <v>40000</v>
      </c>
      <c r="E48" s="6">
        <v>45000</v>
      </c>
    </row>
    <row r="49" spans="1:10" x14ac:dyDescent="0.25">
      <c r="A49" t="s">
        <v>40</v>
      </c>
      <c r="B49" s="6">
        <v>0</v>
      </c>
      <c r="C49" s="6">
        <v>0</v>
      </c>
      <c r="D49" s="6">
        <v>7000</v>
      </c>
      <c r="E49" s="6">
        <v>7000</v>
      </c>
    </row>
    <row r="50" spans="1:10" x14ac:dyDescent="0.25">
      <c r="A50" t="s">
        <v>41</v>
      </c>
      <c r="B50" s="6">
        <v>11244.94</v>
      </c>
      <c r="C50" s="6">
        <v>20021</v>
      </c>
      <c r="D50" s="6">
        <v>40000</v>
      </c>
      <c r="E50" s="6">
        <v>35000</v>
      </c>
    </row>
    <row r="51" spans="1:10" x14ac:dyDescent="0.25">
      <c r="A51" t="s">
        <v>42</v>
      </c>
      <c r="B51" s="6">
        <v>2648</v>
      </c>
      <c r="C51" s="6">
        <v>3924</v>
      </c>
      <c r="D51" s="6">
        <v>6000</v>
      </c>
      <c r="E51" s="6">
        <v>5000</v>
      </c>
    </row>
    <row r="52" spans="1:10" x14ac:dyDescent="0.25">
      <c r="A52" t="s">
        <v>43</v>
      </c>
      <c r="B52" s="6">
        <v>263.73</v>
      </c>
      <c r="C52" s="6">
        <v>4115</v>
      </c>
      <c r="D52" s="6">
        <v>5000</v>
      </c>
      <c r="E52" s="6">
        <v>5000</v>
      </c>
    </row>
    <row r="53" spans="1:10" x14ac:dyDescent="0.25">
      <c r="A53" t="s">
        <v>44</v>
      </c>
      <c r="B53" s="6">
        <v>63064.36</v>
      </c>
      <c r="C53" s="6">
        <v>66802</v>
      </c>
      <c r="D53" s="6">
        <v>70000</v>
      </c>
      <c r="E53" s="6">
        <v>70000</v>
      </c>
    </row>
    <row r="54" spans="1:10" x14ac:dyDescent="0.25">
      <c r="A54" t="s">
        <v>45</v>
      </c>
      <c r="B54" s="6">
        <v>3353.48</v>
      </c>
      <c r="C54" s="6">
        <v>1495</v>
      </c>
      <c r="D54" s="6">
        <v>4000</v>
      </c>
      <c r="E54" s="6">
        <v>4000</v>
      </c>
    </row>
    <row r="55" spans="1:10" x14ac:dyDescent="0.25">
      <c r="A55" t="s">
        <v>46</v>
      </c>
      <c r="B55" s="6">
        <v>80275.86</v>
      </c>
      <c r="C55" s="6">
        <v>96098</v>
      </c>
      <c r="D55" s="6">
        <v>155000</v>
      </c>
      <c r="E55" s="6">
        <v>155000</v>
      </c>
    </row>
    <row r="56" spans="1:10" x14ac:dyDescent="0.25">
      <c r="A56" t="s">
        <v>47</v>
      </c>
      <c r="B56" s="6">
        <v>46858.32</v>
      </c>
      <c r="C56" s="6">
        <v>65801</v>
      </c>
      <c r="D56" s="6">
        <v>100000</v>
      </c>
      <c r="E56" s="6">
        <v>100000</v>
      </c>
    </row>
    <row r="57" spans="1:10" x14ac:dyDescent="0.25">
      <c r="A57" t="s">
        <v>48</v>
      </c>
      <c r="B57" s="7">
        <v>2835</v>
      </c>
      <c r="C57" s="7">
        <v>2646</v>
      </c>
      <c r="D57" s="7">
        <v>7000</v>
      </c>
      <c r="E57" s="7">
        <v>7000</v>
      </c>
    </row>
    <row r="58" spans="1:10" x14ac:dyDescent="0.25">
      <c r="B58" s="8"/>
      <c r="C58" s="8"/>
      <c r="D58" s="8"/>
      <c r="E58" s="8"/>
    </row>
    <row r="59" spans="1:10" x14ac:dyDescent="0.25">
      <c r="A59" t="s">
        <v>145</v>
      </c>
      <c r="B59" s="7">
        <f>SUM(B28:B57)</f>
        <v>3378219.0799999996</v>
      </c>
      <c r="C59" s="7">
        <f t="shared" ref="C59:E59" si="0">SUM(C28:C57)</f>
        <v>3613831</v>
      </c>
      <c r="D59" s="7">
        <f t="shared" si="0"/>
        <v>3898700</v>
      </c>
      <c r="E59" s="7">
        <f t="shared" si="0"/>
        <v>4255500</v>
      </c>
      <c r="G59" s="6"/>
      <c r="H59" s="6"/>
      <c r="I59" s="6"/>
      <c r="J59" s="6"/>
    </row>
    <row r="60" spans="1:10" x14ac:dyDescent="0.25">
      <c r="B60" s="6"/>
      <c r="C60" s="6"/>
      <c r="D60" s="6"/>
      <c r="E60" s="6"/>
    </row>
    <row r="61" spans="1:10" s="11" customFormat="1" ht="21" x14ac:dyDescent="0.35">
      <c r="A61" s="9" t="s">
        <v>0</v>
      </c>
      <c r="B61" s="2"/>
      <c r="C61" s="9"/>
      <c r="D61" s="9"/>
      <c r="E61" s="9"/>
    </row>
    <row r="62" spans="1:10" s="11" customFormat="1" ht="21" x14ac:dyDescent="0.35">
      <c r="A62" s="9" t="s">
        <v>1</v>
      </c>
      <c r="B62" s="2"/>
      <c r="C62" s="9"/>
      <c r="D62" s="9"/>
      <c r="E62" s="9"/>
    </row>
    <row r="63" spans="1:10" s="11" customFormat="1" ht="21" x14ac:dyDescent="0.35">
      <c r="A63" s="17" t="s">
        <v>196</v>
      </c>
      <c r="B63" s="9"/>
      <c r="C63" s="9"/>
      <c r="D63" s="9"/>
      <c r="E63" s="9"/>
    </row>
    <row r="64" spans="1:10" s="11" customFormat="1" x14ac:dyDescent="0.25">
      <c r="B64" s="10">
        <v>2013</v>
      </c>
      <c r="C64" s="10" t="s">
        <v>148</v>
      </c>
      <c r="D64" s="10">
        <v>2014</v>
      </c>
      <c r="E64" s="10" t="s">
        <v>146</v>
      </c>
    </row>
    <row r="65" spans="1:5" s="11" customFormat="1" x14ac:dyDescent="0.25">
      <c r="B65" s="3" t="s">
        <v>150</v>
      </c>
      <c r="C65" s="3" t="s">
        <v>149</v>
      </c>
      <c r="D65" s="3" t="s">
        <v>147</v>
      </c>
      <c r="E65" s="3" t="s">
        <v>147</v>
      </c>
    </row>
    <row r="66" spans="1:5" s="11" customFormat="1" x14ac:dyDescent="0.25"/>
    <row r="67" spans="1:5" x14ac:dyDescent="0.25">
      <c r="A67" s="5" t="s">
        <v>49</v>
      </c>
      <c r="B67" s="6"/>
      <c r="C67" s="6"/>
      <c r="D67" s="6"/>
      <c r="E67" s="6"/>
    </row>
    <row r="68" spans="1:5" x14ac:dyDescent="0.25">
      <c r="A68" t="s">
        <v>50</v>
      </c>
      <c r="B68" s="6">
        <v>-1952626.9</v>
      </c>
      <c r="C68" s="6">
        <v>-1219555.33</v>
      </c>
      <c r="D68" s="6">
        <v>-1219555.33</v>
      </c>
      <c r="E68" s="6">
        <v>-1657702.42</v>
      </c>
    </row>
    <row r="69" spans="1:5" x14ac:dyDescent="0.25">
      <c r="A69" t="s">
        <v>51</v>
      </c>
      <c r="B69" s="6">
        <v>-1283.44</v>
      </c>
      <c r="C69" s="6">
        <v>0</v>
      </c>
      <c r="D69" s="6">
        <v>-1500</v>
      </c>
      <c r="E69" s="6">
        <v>-1500</v>
      </c>
    </row>
    <row r="70" spans="1:5" x14ac:dyDescent="0.25">
      <c r="A70" t="s">
        <v>52</v>
      </c>
      <c r="B70" s="6">
        <v>-866150</v>
      </c>
      <c r="C70" s="6">
        <v>-998586</v>
      </c>
      <c r="D70" s="6">
        <v>-831150</v>
      </c>
      <c r="E70" s="6">
        <v>-831150</v>
      </c>
    </row>
    <row r="71" spans="1:5" x14ac:dyDescent="0.25">
      <c r="A71" t="s">
        <v>53</v>
      </c>
      <c r="B71" s="6">
        <v>0</v>
      </c>
      <c r="C71" s="6">
        <v>0</v>
      </c>
      <c r="D71" s="6">
        <v>3000</v>
      </c>
      <c r="E71" s="6">
        <v>0</v>
      </c>
    </row>
    <row r="72" spans="1:5" x14ac:dyDescent="0.25">
      <c r="A72" t="s">
        <v>54</v>
      </c>
      <c r="B72" s="6">
        <v>52731.11</v>
      </c>
      <c r="C72" s="6">
        <v>0</v>
      </c>
      <c r="D72" s="6">
        <v>0</v>
      </c>
      <c r="E72" s="6">
        <v>0</v>
      </c>
    </row>
    <row r="73" spans="1:5" x14ac:dyDescent="0.25">
      <c r="A73" t="s">
        <v>55</v>
      </c>
      <c r="B73" s="6">
        <v>-6422.46</v>
      </c>
      <c r="C73" s="6">
        <v>-8196</v>
      </c>
      <c r="D73" s="6">
        <v>8200</v>
      </c>
      <c r="E73" s="6">
        <v>8200</v>
      </c>
    </row>
    <row r="74" spans="1:5" x14ac:dyDescent="0.25">
      <c r="A74" t="s">
        <v>56</v>
      </c>
      <c r="B74" s="6">
        <v>0</v>
      </c>
      <c r="C74" s="6">
        <v>53882</v>
      </c>
      <c r="D74" s="6">
        <v>0</v>
      </c>
      <c r="E74" s="6">
        <v>0</v>
      </c>
    </row>
    <row r="75" spans="1:5" x14ac:dyDescent="0.25">
      <c r="A75" t="s">
        <v>57</v>
      </c>
      <c r="B75" s="6">
        <v>1233.46</v>
      </c>
      <c r="C75" s="6">
        <v>2388</v>
      </c>
      <c r="D75" s="6">
        <v>3000</v>
      </c>
      <c r="E75" s="6">
        <v>3000</v>
      </c>
    </row>
    <row r="76" spans="1:5" x14ac:dyDescent="0.25">
      <c r="A76" t="s">
        <v>58</v>
      </c>
      <c r="B76" s="6">
        <v>8965.7999999999993</v>
      </c>
      <c r="C76" s="6">
        <v>7266</v>
      </c>
      <c r="D76" s="6">
        <v>8000</v>
      </c>
      <c r="E76" s="6">
        <v>8000</v>
      </c>
    </row>
    <row r="77" spans="1:5" x14ac:dyDescent="0.25">
      <c r="A77" t="s">
        <v>59</v>
      </c>
      <c r="B77" s="6">
        <v>53751.96</v>
      </c>
      <c r="C77" s="6">
        <v>16536</v>
      </c>
      <c r="D77" s="6">
        <v>31000</v>
      </c>
      <c r="E77" s="6">
        <v>0</v>
      </c>
    </row>
    <row r="78" spans="1:5" x14ac:dyDescent="0.25">
      <c r="A78" t="s">
        <v>60</v>
      </c>
      <c r="B78" s="6">
        <v>94890</v>
      </c>
      <c r="C78" s="6">
        <v>91875</v>
      </c>
      <c r="D78" s="6">
        <v>92000</v>
      </c>
      <c r="E78" s="6">
        <v>90000</v>
      </c>
    </row>
    <row r="79" spans="1:5" x14ac:dyDescent="0.25">
      <c r="A79" t="s">
        <v>61</v>
      </c>
      <c r="B79" s="6">
        <v>71355.210000000006</v>
      </c>
      <c r="C79" s="6">
        <v>96387</v>
      </c>
      <c r="D79" s="6">
        <v>97000</v>
      </c>
      <c r="E79" s="6">
        <v>90000</v>
      </c>
    </row>
    <row r="80" spans="1:5" x14ac:dyDescent="0.25">
      <c r="A80" t="s">
        <v>62</v>
      </c>
      <c r="B80" s="6">
        <v>20916.8</v>
      </c>
      <c r="C80" s="6">
        <v>0</v>
      </c>
      <c r="D80" s="6">
        <v>0</v>
      </c>
      <c r="E80" s="6">
        <v>0</v>
      </c>
    </row>
    <row r="81" spans="1:9" x14ac:dyDescent="0.25">
      <c r="A81" t="s">
        <v>63</v>
      </c>
      <c r="B81" s="6">
        <v>0</v>
      </c>
      <c r="C81" s="6">
        <v>4237</v>
      </c>
      <c r="D81" s="6">
        <v>0</v>
      </c>
      <c r="E81" s="6">
        <v>20000</v>
      </c>
    </row>
    <row r="82" spans="1:9" x14ac:dyDescent="0.25">
      <c r="A82" t="s">
        <v>64</v>
      </c>
      <c r="B82" s="7">
        <v>4022.19</v>
      </c>
      <c r="C82" s="7">
        <v>311</v>
      </c>
      <c r="D82" s="7">
        <v>2000</v>
      </c>
      <c r="E82" s="7">
        <v>2000</v>
      </c>
    </row>
    <row r="83" spans="1:9" x14ac:dyDescent="0.25">
      <c r="B83" s="8"/>
      <c r="C83" s="8"/>
      <c r="D83" s="8"/>
      <c r="E83" s="8"/>
    </row>
    <row r="84" spans="1:9" x14ac:dyDescent="0.25">
      <c r="A84" t="s">
        <v>65</v>
      </c>
      <c r="B84" s="7">
        <f>SUM(B68:B82)</f>
        <v>-2518616.2700000005</v>
      </c>
      <c r="C84" s="7">
        <f t="shared" ref="C84:E84" si="1">SUM(C68:C82)</f>
        <v>-1953455.33</v>
      </c>
      <c r="D84" s="7">
        <f t="shared" si="1"/>
        <v>-1808005.33</v>
      </c>
      <c r="E84" s="7">
        <f t="shared" si="1"/>
        <v>-2269152.42</v>
      </c>
      <c r="F84" s="6"/>
      <c r="G84" s="6"/>
      <c r="H84" s="6"/>
      <c r="I84" s="6"/>
    </row>
    <row r="85" spans="1:9" x14ac:dyDescent="0.25">
      <c r="B85" s="6"/>
      <c r="C85" s="6"/>
      <c r="D85" s="6"/>
      <c r="E85" s="6"/>
    </row>
    <row r="86" spans="1:9" ht="15.75" thickBot="1" x14ac:dyDescent="0.3">
      <c r="A86" t="s">
        <v>66</v>
      </c>
      <c r="B86" s="13">
        <f>+B19+B59+B84</f>
        <v>-2322874.0000000009</v>
      </c>
      <c r="C86" s="13">
        <f t="shared" ref="C86:E86" si="2">+C19+C59+C84</f>
        <v>-1868264.33</v>
      </c>
      <c r="D86" s="13">
        <f t="shared" si="2"/>
        <v>-1278505.33</v>
      </c>
      <c r="E86" s="13">
        <f t="shared" si="2"/>
        <v>-1512852.42</v>
      </c>
      <c r="F86" s="6"/>
      <c r="G86" s="6"/>
      <c r="H86" s="6"/>
      <c r="I86" s="6"/>
    </row>
    <row r="87" spans="1:9" s="11" customFormat="1" ht="15.75" thickTop="1" x14ac:dyDescent="0.25">
      <c r="B87" s="6"/>
      <c r="C87" s="6"/>
      <c r="D87" s="6"/>
      <c r="E87" s="6"/>
      <c r="F87" s="6"/>
      <c r="G87" s="6"/>
      <c r="H87" s="6"/>
      <c r="I87" s="6"/>
    </row>
    <row r="88" spans="1:9" s="11" customFormat="1" ht="21" x14ac:dyDescent="0.35">
      <c r="A88" s="9" t="s">
        <v>151</v>
      </c>
      <c r="B88" s="12"/>
      <c r="C88" s="12"/>
      <c r="D88" s="12"/>
      <c r="E88" s="12"/>
      <c r="F88" s="6"/>
      <c r="G88" s="6"/>
      <c r="H88" s="6"/>
      <c r="I88" s="6"/>
    </row>
    <row r="89" spans="1:9" s="11" customFormat="1" ht="21" x14ac:dyDescent="0.35">
      <c r="A89" s="9" t="s">
        <v>152</v>
      </c>
      <c r="B89" s="12"/>
      <c r="C89" s="12"/>
      <c r="D89" s="12"/>
      <c r="E89" s="12"/>
      <c r="F89" s="6"/>
      <c r="G89" s="6"/>
      <c r="H89" s="6"/>
      <c r="I89" s="6"/>
    </row>
    <row r="90" spans="1:9" s="11" customFormat="1" x14ac:dyDescent="0.25">
      <c r="A90" s="17" t="s">
        <v>196</v>
      </c>
      <c r="B90" s="6"/>
      <c r="C90" s="6"/>
      <c r="D90" s="6"/>
      <c r="E90" s="6"/>
      <c r="F90" s="6"/>
      <c r="G90" s="6"/>
      <c r="H90" s="6"/>
      <c r="I90" s="6"/>
    </row>
    <row r="91" spans="1:9" s="11" customFormat="1" x14ac:dyDescent="0.25">
      <c r="A91" s="17"/>
      <c r="B91" s="6"/>
      <c r="C91" s="6"/>
      <c r="D91" s="6"/>
      <c r="E91" s="6"/>
      <c r="F91" s="6"/>
      <c r="G91" s="6"/>
      <c r="H91" s="6"/>
      <c r="I91" s="6"/>
    </row>
    <row r="92" spans="1:9" s="11" customFormat="1" x14ac:dyDescent="0.25">
      <c r="A92" s="11" t="s">
        <v>153</v>
      </c>
      <c r="B92" s="6"/>
      <c r="C92" s="6"/>
      <c r="D92" s="6"/>
      <c r="E92" s="6">
        <v>-1512852.42</v>
      </c>
      <c r="F92" s="6"/>
      <c r="G92" s="6"/>
      <c r="H92" s="6"/>
      <c r="I92" s="6"/>
    </row>
    <row r="93" spans="1:9" s="11" customFormat="1" x14ac:dyDescent="0.25">
      <c r="A93" s="11" t="s">
        <v>154</v>
      </c>
      <c r="B93" s="6"/>
      <c r="C93" s="6"/>
      <c r="D93" s="6"/>
      <c r="E93" s="7">
        <v>1064716.3799999999</v>
      </c>
      <c r="F93" s="6"/>
      <c r="G93" s="6"/>
      <c r="H93" s="6"/>
      <c r="I93" s="6"/>
    </row>
    <row r="94" spans="1:9" s="11" customFormat="1" x14ac:dyDescent="0.25">
      <c r="B94" s="6"/>
      <c r="C94" s="6"/>
      <c r="D94" s="6"/>
      <c r="E94" s="6"/>
      <c r="F94" s="6"/>
      <c r="G94" s="6"/>
      <c r="H94" s="6"/>
      <c r="I94" s="6"/>
    </row>
    <row r="95" spans="1:9" s="11" customFormat="1" x14ac:dyDescent="0.25">
      <c r="A95" s="11" t="s">
        <v>155</v>
      </c>
      <c r="B95" s="6"/>
      <c r="C95" s="6"/>
      <c r="D95" s="6"/>
      <c r="E95" s="7">
        <f>+E92+E93</f>
        <v>-448136.04000000004</v>
      </c>
      <c r="F95" s="6"/>
      <c r="G95" s="6"/>
      <c r="H95" s="6"/>
      <c r="I95" s="6"/>
    </row>
    <row r="96" spans="1:9" s="11" customFormat="1" x14ac:dyDescent="0.25">
      <c r="B96" s="6"/>
      <c r="C96" s="6"/>
      <c r="D96" s="6"/>
      <c r="E96" s="6"/>
      <c r="F96" s="6"/>
      <c r="G96" s="6"/>
      <c r="H96" s="6"/>
      <c r="I96" s="6"/>
    </row>
    <row r="97" spans="1:9" s="11" customFormat="1" x14ac:dyDescent="0.25">
      <c r="A97" s="11" t="s">
        <v>156</v>
      </c>
      <c r="B97" s="6"/>
      <c r="C97" s="6"/>
      <c r="D97" s="6"/>
      <c r="E97" s="6">
        <v>-670708.46</v>
      </c>
      <c r="F97" s="6"/>
      <c r="G97" s="6"/>
      <c r="H97" s="6"/>
      <c r="I97" s="6"/>
    </row>
    <row r="98" spans="1:9" s="11" customFormat="1" x14ac:dyDescent="0.25">
      <c r="A98" s="11" t="s">
        <v>157</v>
      </c>
      <c r="B98" s="6"/>
      <c r="C98" s="6"/>
      <c r="D98" s="6"/>
      <c r="E98" s="6">
        <v>-761368</v>
      </c>
      <c r="F98" s="6"/>
      <c r="G98" s="6"/>
      <c r="H98" s="6"/>
      <c r="I98" s="6"/>
    </row>
    <row r="99" spans="1:9" s="11" customFormat="1" x14ac:dyDescent="0.25">
      <c r="A99" s="11" t="s">
        <v>158</v>
      </c>
      <c r="B99" s="6"/>
      <c r="C99" s="6"/>
      <c r="D99" s="6"/>
      <c r="E99" s="6">
        <v>-250000</v>
      </c>
      <c r="F99" s="6"/>
      <c r="G99" s="6"/>
      <c r="H99" s="6"/>
      <c r="I99" s="6"/>
    </row>
    <row r="100" spans="1:9" s="11" customFormat="1" x14ac:dyDescent="0.25">
      <c r="B100" s="6"/>
      <c r="C100" s="6"/>
      <c r="D100" s="6"/>
      <c r="E100" s="6"/>
      <c r="F100" s="6"/>
      <c r="G100" s="6"/>
      <c r="H100" s="6"/>
      <c r="I100" s="6"/>
    </row>
    <row r="101" spans="1:9" s="11" customFormat="1" x14ac:dyDescent="0.25">
      <c r="A101" s="11" t="s">
        <v>159</v>
      </c>
      <c r="B101" s="6"/>
      <c r="C101" s="6"/>
      <c r="D101" s="6"/>
      <c r="E101" s="6">
        <v>1657702.42</v>
      </c>
      <c r="F101" s="6"/>
      <c r="G101" s="6"/>
      <c r="H101" s="6"/>
      <c r="I101" s="6"/>
    </row>
    <row r="102" spans="1:9" s="11" customFormat="1" x14ac:dyDescent="0.25">
      <c r="B102" s="6"/>
      <c r="C102" s="6"/>
      <c r="D102" s="6"/>
      <c r="E102" s="6"/>
      <c r="F102" s="6"/>
      <c r="G102" s="6"/>
      <c r="H102" s="6"/>
      <c r="I102" s="6"/>
    </row>
    <row r="103" spans="1:9" s="11" customFormat="1" x14ac:dyDescent="0.25">
      <c r="A103" s="11" t="s">
        <v>160</v>
      </c>
      <c r="B103" s="6"/>
      <c r="C103" s="6"/>
      <c r="D103" s="6"/>
      <c r="E103" s="6">
        <v>-485960.43</v>
      </c>
      <c r="F103" s="6"/>
      <c r="G103" s="6"/>
      <c r="H103" s="6"/>
      <c r="I103" s="6"/>
    </row>
    <row r="104" spans="1:9" s="11" customFormat="1" x14ac:dyDescent="0.25">
      <c r="A104" s="11" t="s">
        <v>161</v>
      </c>
      <c r="B104" s="6"/>
      <c r="C104" s="6"/>
      <c r="D104" s="6"/>
      <c r="E104" s="6">
        <v>-1176384.69</v>
      </c>
      <c r="F104" s="6"/>
      <c r="G104" s="6"/>
      <c r="H104" s="6"/>
      <c r="I104" s="6"/>
    </row>
    <row r="105" spans="1:9" s="11" customFormat="1" x14ac:dyDescent="0.25">
      <c r="B105" s="6"/>
      <c r="C105" s="6"/>
      <c r="D105" s="6"/>
      <c r="E105" s="6"/>
      <c r="F105" s="6"/>
      <c r="G105" s="6"/>
      <c r="H105" s="6"/>
      <c r="I105" s="6"/>
    </row>
    <row r="106" spans="1:9" s="11" customFormat="1" x14ac:dyDescent="0.25">
      <c r="A106" s="11" t="s">
        <v>162</v>
      </c>
      <c r="B106" s="6"/>
      <c r="C106" s="6"/>
      <c r="D106" s="6"/>
      <c r="E106" s="6">
        <v>-1700000</v>
      </c>
      <c r="F106" s="6"/>
      <c r="G106" s="6"/>
      <c r="H106" s="6"/>
      <c r="I106" s="6"/>
    </row>
    <row r="107" spans="1:9" s="11" customFormat="1" x14ac:dyDescent="0.25">
      <c r="A107" s="11" t="s">
        <v>163</v>
      </c>
      <c r="B107" s="6"/>
      <c r="C107" s="6"/>
      <c r="D107" s="6"/>
      <c r="E107" s="6">
        <v>-114000</v>
      </c>
      <c r="F107" s="6"/>
      <c r="G107" s="6"/>
      <c r="H107" s="6"/>
      <c r="I107" s="6"/>
    </row>
    <row r="108" spans="1:9" s="11" customFormat="1" x14ac:dyDescent="0.25">
      <c r="B108" s="6"/>
      <c r="C108" s="6"/>
      <c r="D108" s="6"/>
      <c r="E108" s="6"/>
      <c r="F108" s="6"/>
      <c r="G108" s="6"/>
      <c r="H108" s="6"/>
      <c r="I108" s="6"/>
    </row>
    <row r="109" spans="1:9" s="11" customFormat="1" x14ac:dyDescent="0.25">
      <c r="A109" s="11" t="s">
        <v>164</v>
      </c>
      <c r="B109" s="6"/>
      <c r="C109" s="6"/>
      <c r="D109" s="6"/>
      <c r="E109" s="6">
        <v>150000</v>
      </c>
      <c r="F109" s="6"/>
      <c r="G109" s="6"/>
      <c r="H109" s="6"/>
      <c r="I109" s="6"/>
    </row>
    <row r="110" spans="1:9" s="11" customFormat="1" x14ac:dyDescent="0.25">
      <c r="B110" s="6"/>
      <c r="C110" s="6"/>
      <c r="D110" s="6"/>
      <c r="E110" s="6"/>
      <c r="F110" s="6"/>
      <c r="G110" s="6"/>
      <c r="H110" s="6"/>
      <c r="I110" s="6"/>
    </row>
    <row r="111" spans="1:9" s="11" customFormat="1" x14ac:dyDescent="0.25">
      <c r="A111" s="11" t="s">
        <v>165</v>
      </c>
      <c r="B111" s="6"/>
      <c r="C111" s="6"/>
      <c r="D111" s="6"/>
      <c r="E111" s="6">
        <v>200000</v>
      </c>
      <c r="F111" s="6"/>
      <c r="G111" s="6"/>
      <c r="H111" s="6"/>
      <c r="I111" s="6"/>
    </row>
    <row r="112" spans="1:9" s="11" customFormat="1" x14ac:dyDescent="0.25">
      <c r="B112" s="6"/>
      <c r="C112" s="6"/>
      <c r="D112" s="6"/>
      <c r="E112" s="6"/>
      <c r="F112" s="6"/>
      <c r="G112" s="6"/>
      <c r="H112" s="6"/>
      <c r="I112" s="6"/>
    </row>
    <row r="113" spans="1:9" s="11" customFormat="1" x14ac:dyDescent="0.25">
      <c r="A113" s="11" t="s">
        <v>166</v>
      </c>
      <c r="B113" s="6"/>
      <c r="C113" s="6"/>
      <c r="D113" s="6"/>
      <c r="E113" s="6"/>
      <c r="F113" s="6"/>
      <c r="G113" s="6"/>
      <c r="H113" s="6"/>
      <c r="I113" s="6"/>
    </row>
    <row r="114" spans="1:9" s="11" customFormat="1" x14ac:dyDescent="0.25">
      <c r="A114" s="11" t="s">
        <v>167</v>
      </c>
      <c r="B114" s="6"/>
      <c r="C114" s="6"/>
      <c r="D114" s="6"/>
      <c r="E114" s="6">
        <v>59000</v>
      </c>
      <c r="F114" s="6"/>
      <c r="G114" s="6"/>
      <c r="H114" s="6"/>
      <c r="I114" s="6"/>
    </row>
    <row r="115" spans="1:9" s="11" customFormat="1" x14ac:dyDescent="0.25">
      <c r="A115" s="11" t="s">
        <v>168</v>
      </c>
      <c r="B115" s="6"/>
      <c r="C115" s="6"/>
      <c r="D115" s="6"/>
      <c r="E115" s="6">
        <v>248333</v>
      </c>
      <c r="F115" s="6"/>
      <c r="G115" s="6"/>
      <c r="H115" s="6"/>
      <c r="I115" s="6"/>
    </row>
    <row r="116" spans="1:9" s="11" customFormat="1" x14ac:dyDescent="0.25">
      <c r="A116" s="11" t="s">
        <v>169</v>
      </c>
      <c r="B116" s="6"/>
      <c r="C116" s="6"/>
      <c r="D116" s="6"/>
      <c r="E116" s="6">
        <v>807000</v>
      </c>
      <c r="F116" s="6"/>
      <c r="G116" s="6"/>
      <c r="H116" s="6"/>
      <c r="I116" s="6"/>
    </row>
    <row r="117" spans="1:9" s="11" customFormat="1" x14ac:dyDescent="0.25">
      <c r="A117" s="11" t="s">
        <v>170</v>
      </c>
      <c r="B117" s="6"/>
      <c r="C117" s="6"/>
      <c r="D117" s="6"/>
      <c r="E117" s="6">
        <v>204000</v>
      </c>
      <c r="F117" s="6"/>
      <c r="G117" s="6"/>
      <c r="H117" s="6"/>
      <c r="I117" s="6"/>
    </row>
    <row r="118" spans="1:9" s="11" customFormat="1" x14ac:dyDescent="0.25">
      <c r="A118" s="11" t="s">
        <v>171</v>
      </c>
      <c r="B118" s="6"/>
      <c r="C118" s="6"/>
      <c r="D118" s="6"/>
      <c r="E118" s="6">
        <v>225000</v>
      </c>
      <c r="F118" s="6"/>
      <c r="G118" s="6"/>
      <c r="H118" s="6"/>
      <c r="I118" s="6"/>
    </row>
    <row r="119" spans="1:9" s="11" customFormat="1" x14ac:dyDescent="0.25">
      <c r="A119" s="11" t="s">
        <v>172</v>
      </c>
      <c r="B119" s="6"/>
      <c r="C119" s="6"/>
      <c r="D119" s="6"/>
      <c r="E119" s="6">
        <v>26000</v>
      </c>
      <c r="F119" s="6"/>
      <c r="G119" s="6"/>
      <c r="H119" s="6"/>
      <c r="I119" s="6"/>
    </row>
    <row r="120" spans="1:9" s="11" customFormat="1" x14ac:dyDescent="0.25">
      <c r="A120" s="11" t="s">
        <v>173</v>
      </c>
      <c r="B120" s="6"/>
      <c r="C120" s="6"/>
      <c r="D120" s="6"/>
      <c r="E120" s="6">
        <v>4200</v>
      </c>
      <c r="F120" s="6"/>
      <c r="G120" s="6"/>
      <c r="H120" s="6"/>
      <c r="I120" s="6"/>
    </row>
    <row r="121" spans="1:9" s="11" customFormat="1" x14ac:dyDescent="0.25">
      <c r="B121" s="6"/>
      <c r="C121" s="6"/>
      <c r="D121" s="6"/>
      <c r="E121" s="7"/>
      <c r="F121" s="6"/>
      <c r="G121" s="6"/>
      <c r="H121" s="6"/>
      <c r="I121" s="6"/>
    </row>
    <row r="122" spans="1:9" s="11" customFormat="1" x14ac:dyDescent="0.25">
      <c r="B122" s="6"/>
      <c r="C122" s="6"/>
      <c r="D122" s="6"/>
      <c r="E122" s="6"/>
      <c r="F122" s="6"/>
      <c r="G122" s="6"/>
      <c r="H122" s="6"/>
      <c r="I122" s="6"/>
    </row>
    <row r="123" spans="1:9" s="11" customFormat="1" x14ac:dyDescent="0.25">
      <c r="B123" s="6"/>
      <c r="C123" s="6"/>
      <c r="D123" s="6"/>
      <c r="E123" s="6"/>
      <c r="F123" s="6"/>
      <c r="G123" s="6"/>
      <c r="H123" s="6"/>
      <c r="I123" s="6"/>
    </row>
    <row r="124" spans="1:9" s="11" customFormat="1" ht="15.75" thickBot="1" x14ac:dyDescent="0.3">
      <c r="A124" s="11" t="s">
        <v>174</v>
      </c>
      <c r="B124" s="6"/>
      <c r="C124" s="6"/>
      <c r="D124" s="6"/>
      <c r="E124" s="13">
        <f>SUM(E95:E123)</f>
        <v>-2025322.2000000002</v>
      </c>
      <c r="F124" s="6"/>
      <c r="G124" s="6"/>
      <c r="H124" s="6"/>
      <c r="I124" s="6"/>
    </row>
    <row r="125" spans="1:9" s="11" customFormat="1" ht="15.75" thickTop="1" x14ac:dyDescent="0.25">
      <c r="B125" s="6"/>
      <c r="C125" s="6"/>
      <c r="D125" s="6"/>
      <c r="E125" s="6"/>
      <c r="F125" s="6"/>
      <c r="G125" s="6"/>
      <c r="H125" s="6"/>
      <c r="I125" s="6"/>
    </row>
    <row r="126" spans="1:9" s="11" customFormat="1" ht="21" x14ac:dyDescent="0.35">
      <c r="A126" s="9" t="s">
        <v>175</v>
      </c>
      <c r="B126" s="15"/>
      <c r="C126" s="15"/>
      <c r="D126" s="15"/>
      <c r="E126" s="15"/>
      <c r="F126" s="6"/>
      <c r="G126" s="6"/>
      <c r="H126" s="6"/>
      <c r="I126" s="6"/>
    </row>
    <row r="127" spans="1:9" s="11" customFormat="1" ht="21" x14ac:dyDescent="0.35">
      <c r="A127" s="9" t="s">
        <v>176</v>
      </c>
      <c r="B127" s="15"/>
      <c r="C127" s="15"/>
      <c r="D127" s="15"/>
      <c r="E127" s="15"/>
      <c r="F127" s="6"/>
      <c r="G127" s="6"/>
      <c r="H127" s="6"/>
      <c r="I127" s="6"/>
    </row>
    <row r="128" spans="1:9" s="11" customFormat="1" x14ac:dyDescent="0.25">
      <c r="B128" s="6"/>
      <c r="C128" s="6"/>
      <c r="D128" s="6"/>
      <c r="E128" s="6"/>
      <c r="F128" s="6"/>
      <c r="G128" s="6"/>
      <c r="H128" s="6"/>
      <c r="I128" s="6"/>
    </row>
    <row r="129" spans="1:9" s="11" customFormat="1" x14ac:dyDescent="0.25">
      <c r="A129" s="17" t="s">
        <v>196</v>
      </c>
      <c r="B129" s="16" t="s">
        <v>177</v>
      </c>
      <c r="C129" s="16" t="s">
        <v>178</v>
      </c>
      <c r="D129" s="16" t="s">
        <v>179</v>
      </c>
      <c r="E129" s="16" t="s">
        <v>180</v>
      </c>
      <c r="F129" s="6"/>
      <c r="G129" s="6"/>
      <c r="H129" s="6"/>
      <c r="I129" s="6"/>
    </row>
    <row r="130" spans="1:9" s="11" customFormat="1" x14ac:dyDescent="0.25">
      <c r="B130" s="6"/>
      <c r="C130" s="6"/>
      <c r="D130" s="6"/>
      <c r="E130" s="6"/>
      <c r="F130" s="6"/>
      <c r="G130" s="6"/>
      <c r="H130" s="6"/>
      <c r="I130" s="6"/>
    </row>
    <row r="131" spans="1:9" s="11" customFormat="1" x14ac:dyDescent="0.25">
      <c r="A131" s="11" t="s">
        <v>181</v>
      </c>
      <c r="B131" s="6">
        <v>596367.97</v>
      </c>
      <c r="C131" s="6">
        <v>597000</v>
      </c>
      <c r="D131" s="6">
        <v>654632.03</v>
      </c>
      <c r="E131" s="6">
        <v>1848000</v>
      </c>
      <c r="F131" s="6"/>
      <c r="G131" s="6"/>
      <c r="H131" s="6"/>
      <c r="I131" s="6"/>
    </row>
    <row r="132" spans="1:9" s="11" customFormat="1" x14ac:dyDescent="0.25">
      <c r="B132" s="6"/>
      <c r="C132" s="6"/>
      <c r="D132" s="6"/>
      <c r="E132" s="6"/>
      <c r="F132" s="6"/>
      <c r="G132" s="6"/>
      <c r="H132" s="6"/>
      <c r="I132" s="6"/>
    </row>
    <row r="133" spans="1:9" s="11" customFormat="1" x14ac:dyDescent="0.25">
      <c r="A133" s="11" t="s">
        <v>182</v>
      </c>
      <c r="B133" s="6"/>
      <c r="C133" s="6"/>
      <c r="D133" s="6">
        <v>150000</v>
      </c>
      <c r="E133" s="6">
        <v>150000</v>
      </c>
      <c r="F133" s="6"/>
      <c r="G133" s="6"/>
      <c r="H133" s="6"/>
      <c r="I133" s="6"/>
    </row>
    <row r="134" spans="1:9" s="11" customFormat="1" x14ac:dyDescent="0.25">
      <c r="B134" s="6"/>
      <c r="C134" s="6"/>
      <c r="D134" s="6"/>
      <c r="E134" s="6"/>
      <c r="F134" s="6"/>
      <c r="G134" s="6"/>
      <c r="H134" s="6"/>
      <c r="I134" s="6"/>
    </row>
    <row r="135" spans="1:9" x14ac:dyDescent="0.25">
      <c r="A135" t="s">
        <v>183</v>
      </c>
      <c r="B135" s="6"/>
      <c r="C135" s="6"/>
      <c r="D135" s="6"/>
      <c r="E135" s="6"/>
    </row>
    <row r="136" spans="1:9" s="11" customFormat="1" x14ac:dyDescent="0.25">
      <c r="A136" s="11" t="s">
        <v>184</v>
      </c>
      <c r="B136" s="6">
        <v>165000</v>
      </c>
      <c r="C136" s="6"/>
      <c r="D136" s="6"/>
      <c r="E136" s="6">
        <v>165000</v>
      </c>
    </row>
    <row r="137" spans="1:9" s="11" customFormat="1" x14ac:dyDescent="0.25">
      <c r="B137" s="6"/>
      <c r="C137" s="6"/>
      <c r="D137" s="6"/>
      <c r="E137" s="6"/>
    </row>
    <row r="138" spans="1:9" s="11" customFormat="1" x14ac:dyDescent="0.25">
      <c r="A138" s="11" t="s">
        <v>185</v>
      </c>
      <c r="B138" s="6">
        <v>70000</v>
      </c>
      <c r="C138" s="6"/>
      <c r="D138" s="6"/>
      <c r="E138" s="6">
        <v>70000</v>
      </c>
    </row>
    <row r="139" spans="1:9" s="11" customFormat="1" x14ac:dyDescent="0.25">
      <c r="B139" s="6"/>
      <c r="C139" s="6"/>
      <c r="D139" s="6"/>
      <c r="E139" s="6"/>
    </row>
    <row r="140" spans="1:9" s="11" customFormat="1" x14ac:dyDescent="0.25">
      <c r="A140" s="11" t="s">
        <v>186</v>
      </c>
      <c r="B140" s="6">
        <v>130000</v>
      </c>
      <c r="C140" s="6"/>
      <c r="D140" s="6"/>
      <c r="E140" s="6">
        <v>130000</v>
      </c>
    </row>
    <row r="141" spans="1:9" s="11" customFormat="1" x14ac:dyDescent="0.25">
      <c r="B141" s="6"/>
      <c r="C141" s="6"/>
      <c r="D141" s="6"/>
      <c r="E141" s="6"/>
    </row>
    <row r="142" spans="1:9" s="11" customFormat="1" x14ac:dyDescent="0.25">
      <c r="A142" s="11" t="s">
        <v>187</v>
      </c>
      <c r="B142" s="6">
        <v>50000</v>
      </c>
      <c r="C142" s="6"/>
      <c r="D142" s="6"/>
      <c r="E142" s="6">
        <v>50000</v>
      </c>
    </row>
    <row r="143" spans="1:9" s="11" customFormat="1" x14ac:dyDescent="0.25">
      <c r="B143" s="6"/>
      <c r="C143" s="6"/>
      <c r="D143" s="6"/>
      <c r="E143" s="6"/>
    </row>
    <row r="144" spans="1:9" s="11" customFormat="1" x14ac:dyDescent="0.25">
      <c r="A144" s="11" t="s">
        <v>188</v>
      </c>
      <c r="B144" s="6">
        <v>40000</v>
      </c>
      <c r="C144" s="6"/>
      <c r="D144" s="6"/>
      <c r="E144" s="6">
        <v>40000</v>
      </c>
    </row>
    <row r="145" spans="1:9" s="11" customFormat="1" x14ac:dyDescent="0.25">
      <c r="B145" s="6"/>
      <c r="C145" s="6"/>
      <c r="D145" s="6"/>
      <c r="E145" s="6"/>
    </row>
    <row r="146" spans="1:9" s="11" customFormat="1" x14ac:dyDescent="0.25">
      <c r="A146" s="11" t="s">
        <v>189</v>
      </c>
      <c r="B146" s="6">
        <v>25000</v>
      </c>
      <c r="C146" s="6"/>
      <c r="D146" s="6"/>
      <c r="E146" s="6">
        <v>25000</v>
      </c>
    </row>
    <row r="147" spans="1:9" s="11" customFormat="1" x14ac:dyDescent="0.25">
      <c r="B147" s="6"/>
      <c r="C147" s="6"/>
      <c r="D147" s="6"/>
      <c r="E147" s="6"/>
    </row>
    <row r="148" spans="1:9" s="11" customFormat="1" x14ac:dyDescent="0.25">
      <c r="A148" s="11" t="s">
        <v>190</v>
      </c>
      <c r="B148" s="6">
        <v>110000</v>
      </c>
      <c r="C148" s="6">
        <v>10000</v>
      </c>
      <c r="D148" s="6"/>
      <c r="E148" s="6">
        <v>120000</v>
      </c>
    </row>
    <row r="149" spans="1:9" s="11" customFormat="1" x14ac:dyDescent="0.25">
      <c r="B149" s="6"/>
      <c r="C149" s="6"/>
      <c r="D149" s="6"/>
      <c r="E149" s="6"/>
    </row>
    <row r="150" spans="1:9" s="11" customFormat="1" x14ac:dyDescent="0.25">
      <c r="A150" s="11" t="s">
        <v>191</v>
      </c>
      <c r="B150" s="6">
        <v>92000</v>
      </c>
      <c r="C150" s="6"/>
      <c r="D150" s="6"/>
      <c r="E150" s="6">
        <v>92000</v>
      </c>
    </row>
    <row r="151" spans="1:9" s="11" customFormat="1" x14ac:dyDescent="0.25">
      <c r="B151" s="6"/>
      <c r="C151" s="6"/>
      <c r="D151" s="6"/>
      <c r="E151" s="6"/>
    </row>
    <row r="152" spans="1:9" s="11" customFormat="1" x14ac:dyDescent="0.25">
      <c r="A152" s="11" t="s">
        <v>192</v>
      </c>
      <c r="B152" s="6">
        <v>28100</v>
      </c>
      <c r="C152" s="6"/>
      <c r="D152" s="6"/>
      <c r="E152" s="6">
        <v>28100</v>
      </c>
    </row>
    <row r="153" spans="1:9" s="11" customFormat="1" x14ac:dyDescent="0.25">
      <c r="B153" s="6"/>
      <c r="C153" s="6"/>
      <c r="D153" s="6"/>
      <c r="E153" s="6"/>
    </row>
    <row r="154" spans="1:9" s="11" customFormat="1" x14ac:dyDescent="0.25">
      <c r="A154" s="11" t="s">
        <v>193</v>
      </c>
      <c r="B154" s="6">
        <v>15000</v>
      </c>
      <c r="C154" s="6"/>
      <c r="D154" s="6"/>
      <c r="E154" s="6">
        <v>15000</v>
      </c>
    </row>
    <row r="155" spans="1:9" s="11" customFormat="1" x14ac:dyDescent="0.25">
      <c r="B155" s="6"/>
      <c r="C155" s="6"/>
      <c r="D155" s="6"/>
      <c r="E155" s="6"/>
    </row>
    <row r="156" spans="1:9" s="11" customFormat="1" x14ac:dyDescent="0.25">
      <c r="A156" s="11" t="s">
        <v>194</v>
      </c>
      <c r="B156" s="7">
        <v>703854.23</v>
      </c>
      <c r="C156" s="7">
        <v>363000</v>
      </c>
      <c r="D156" s="7">
        <v>33145.769999999997</v>
      </c>
      <c r="E156" s="7">
        <v>1100000</v>
      </c>
    </row>
    <row r="157" spans="1:9" s="11" customFormat="1" x14ac:dyDescent="0.25">
      <c r="B157" s="6"/>
      <c r="C157" s="6"/>
      <c r="D157" s="6"/>
      <c r="E157" s="6"/>
    </row>
    <row r="158" spans="1:9" s="11" customFormat="1" ht="15.75" thickBot="1" x14ac:dyDescent="0.3">
      <c r="A158" s="11" t="s">
        <v>195</v>
      </c>
      <c r="B158" s="13">
        <f>SUM(B131:B157)</f>
        <v>2025322.2</v>
      </c>
      <c r="C158" s="13">
        <f t="shared" ref="C158:E158" si="3">SUM(C131:C157)</f>
        <v>970000</v>
      </c>
      <c r="D158" s="13">
        <f t="shared" si="3"/>
        <v>837777.8</v>
      </c>
      <c r="E158" s="13">
        <f t="shared" si="3"/>
        <v>3833100</v>
      </c>
      <c r="F158" s="14"/>
      <c r="G158" s="14"/>
      <c r="H158" s="14"/>
      <c r="I158" s="14"/>
    </row>
    <row r="159" spans="1:9" s="11" customFormat="1" ht="15.75" thickTop="1" x14ac:dyDescent="0.25">
      <c r="B159" s="6"/>
      <c r="C159" s="6"/>
      <c r="D159" s="6"/>
      <c r="E159" s="6"/>
    </row>
    <row r="160" spans="1:9" s="11" customFormat="1" ht="21" x14ac:dyDescent="0.35">
      <c r="A160" s="9" t="s">
        <v>0</v>
      </c>
      <c r="B160" s="2"/>
      <c r="C160" s="9"/>
      <c r="D160" s="9"/>
      <c r="E160" s="9"/>
    </row>
    <row r="161" spans="1:9" s="11" customFormat="1" ht="21" x14ac:dyDescent="0.35">
      <c r="A161" s="9" t="s">
        <v>1</v>
      </c>
      <c r="B161" s="2"/>
      <c r="C161" s="9"/>
      <c r="D161" s="9"/>
      <c r="E161" s="9"/>
    </row>
    <row r="162" spans="1:9" s="11" customFormat="1" ht="21" x14ac:dyDescent="0.35">
      <c r="A162" s="17" t="s">
        <v>197</v>
      </c>
      <c r="B162" s="9"/>
      <c r="C162" s="9"/>
      <c r="D162" s="9"/>
      <c r="E162" s="9"/>
    </row>
    <row r="163" spans="1:9" s="11" customFormat="1" x14ac:dyDescent="0.25">
      <c r="B163" s="10">
        <v>2013</v>
      </c>
      <c r="C163" s="10" t="s">
        <v>148</v>
      </c>
      <c r="D163" s="10">
        <v>2014</v>
      </c>
      <c r="E163" s="10" t="s">
        <v>146</v>
      </c>
    </row>
    <row r="164" spans="1:9" s="11" customFormat="1" x14ac:dyDescent="0.25">
      <c r="B164" s="3" t="s">
        <v>150</v>
      </c>
      <c r="C164" s="3" t="s">
        <v>149</v>
      </c>
      <c r="D164" s="3" t="s">
        <v>147</v>
      </c>
      <c r="E164" s="3" t="s">
        <v>147</v>
      </c>
    </row>
    <row r="165" spans="1:9" x14ac:dyDescent="0.25">
      <c r="A165" s="11"/>
      <c r="B165" s="11"/>
      <c r="C165" s="11"/>
      <c r="D165" s="11"/>
      <c r="E165" s="11"/>
    </row>
    <row r="166" spans="1:9" x14ac:dyDescent="0.25">
      <c r="A166" s="5" t="s">
        <v>67</v>
      </c>
      <c r="B166" s="6"/>
      <c r="C166" s="6"/>
      <c r="D166" s="6"/>
      <c r="E166" s="6"/>
    </row>
    <row r="167" spans="1:9" x14ac:dyDescent="0.25">
      <c r="A167" t="s">
        <v>68</v>
      </c>
      <c r="B167" s="6">
        <v>-2071066.92</v>
      </c>
      <c r="C167" s="6">
        <v>-2260875</v>
      </c>
      <c r="D167" s="6">
        <v>-2200000</v>
      </c>
      <c r="E167" s="6">
        <v>-2400000</v>
      </c>
    </row>
    <row r="168" spans="1:9" x14ac:dyDescent="0.25">
      <c r="A168" t="s">
        <v>69</v>
      </c>
      <c r="B168" s="6">
        <v>-22537.1</v>
      </c>
      <c r="C168" s="6">
        <v>-25752</v>
      </c>
      <c r="D168" s="6">
        <v>-15000</v>
      </c>
      <c r="E168" s="6">
        <v>-20000</v>
      </c>
    </row>
    <row r="169" spans="1:9" x14ac:dyDescent="0.25">
      <c r="A169" t="s">
        <v>70</v>
      </c>
      <c r="B169" s="6">
        <v>-18180</v>
      </c>
      <c r="C169" s="6">
        <v>-2945</v>
      </c>
      <c r="D169" s="6">
        <v>-10000</v>
      </c>
      <c r="E169" s="6">
        <v>-10000</v>
      </c>
    </row>
    <row r="170" spans="1:9" x14ac:dyDescent="0.25">
      <c r="A170" t="s">
        <v>71</v>
      </c>
      <c r="B170" s="6">
        <v>-68537</v>
      </c>
      <c r="C170" s="6">
        <v>-290292</v>
      </c>
      <c r="D170" s="6">
        <v>-68000</v>
      </c>
      <c r="E170" s="6">
        <v>-160000</v>
      </c>
    </row>
    <row r="171" spans="1:9" x14ac:dyDescent="0.25">
      <c r="A171" t="s">
        <v>9</v>
      </c>
      <c r="B171" s="6">
        <v>-74325</v>
      </c>
      <c r="C171" s="6">
        <v>-225000</v>
      </c>
      <c r="D171" s="6">
        <v>-300000</v>
      </c>
      <c r="E171" s="6">
        <v>-300000</v>
      </c>
    </row>
    <row r="172" spans="1:9" x14ac:dyDescent="0.25">
      <c r="A172" t="s">
        <v>72</v>
      </c>
      <c r="B172" s="6">
        <v>-90</v>
      </c>
      <c r="C172" s="6">
        <v>-252</v>
      </c>
      <c r="D172" s="6">
        <v>-100</v>
      </c>
      <c r="E172" s="6">
        <v>-100</v>
      </c>
    </row>
    <row r="173" spans="1:9" x14ac:dyDescent="0.25">
      <c r="A173" t="s">
        <v>73</v>
      </c>
      <c r="B173" s="7">
        <v>-171.5</v>
      </c>
      <c r="C173" s="7">
        <v>-20</v>
      </c>
      <c r="D173" s="7">
        <v>-100</v>
      </c>
      <c r="E173" s="7">
        <v>-100</v>
      </c>
    </row>
    <row r="174" spans="1:9" s="11" customFormat="1" x14ac:dyDescent="0.25">
      <c r="B174" s="8"/>
      <c r="C174" s="8"/>
      <c r="D174" s="8"/>
      <c r="E174" s="8"/>
    </row>
    <row r="175" spans="1:9" x14ac:dyDescent="0.25">
      <c r="A175" t="s">
        <v>74</v>
      </c>
      <c r="B175" s="7">
        <f>SUM(B167:B173)</f>
        <v>-2254907.52</v>
      </c>
      <c r="C175" s="7">
        <f t="shared" ref="C175:E175" si="4">SUM(C167:C173)</f>
        <v>-2805136</v>
      </c>
      <c r="D175" s="7">
        <f t="shared" si="4"/>
        <v>-2593200</v>
      </c>
      <c r="E175" s="7">
        <f t="shared" si="4"/>
        <v>-2890200</v>
      </c>
      <c r="F175" s="6"/>
      <c r="G175" s="6"/>
      <c r="H175" s="6"/>
      <c r="I175" s="6"/>
    </row>
    <row r="176" spans="1:9" x14ac:dyDescent="0.25">
      <c r="B176" s="6"/>
      <c r="C176" s="6"/>
      <c r="D176" s="6"/>
      <c r="E176" s="6"/>
    </row>
    <row r="177" spans="1:9" x14ac:dyDescent="0.25">
      <c r="A177" s="5" t="s">
        <v>75</v>
      </c>
      <c r="B177" s="6"/>
      <c r="C177" s="6"/>
      <c r="D177" s="6"/>
      <c r="E177" s="6"/>
    </row>
    <row r="178" spans="1:9" x14ac:dyDescent="0.25">
      <c r="A178" t="s">
        <v>16</v>
      </c>
      <c r="B178" s="6"/>
      <c r="C178" s="6"/>
      <c r="D178" s="6"/>
      <c r="E178" s="6"/>
    </row>
    <row r="179" spans="1:9" x14ac:dyDescent="0.25">
      <c r="A179" t="s">
        <v>76</v>
      </c>
      <c r="B179" s="6">
        <v>426543.74</v>
      </c>
      <c r="C179" s="6">
        <v>426511</v>
      </c>
      <c r="D179" s="6">
        <v>450000</v>
      </c>
      <c r="E179" s="6">
        <v>465000</v>
      </c>
    </row>
    <row r="180" spans="1:9" x14ac:dyDescent="0.25">
      <c r="A180" t="s">
        <v>18</v>
      </c>
      <c r="B180" s="6">
        <v>34411.14</v>
      </c>
      <c r="C180" s="6">
        <v>33145</v>
      </c>
      <c r="D180" s="6">
        <v>45000</v>
      </c>
      <c r="E180" s="6">
        <v>38000</v>
      </c>
    </row>
    <row r="181" spans="1:9" x14ac:dyDescent="0.25">
      <c r="A181" t="s">
        <v>19</v>
      </c>
      <c r="B181" s="7">
        <v>210382.48</v>
      </c>
      <c r="C181" s="7">
        <v>220523</v>
      </c>
      <c r="D181" s="7">
        <v>250000</v>
      </c>
      <c r="E181" s="7">
        <v>245000</v>
      </c>
    </row>
    <row r="182" spans="1:9" s="11" customFormat="1" x14ac:dyDescent="0.25">
      <c r="B182" s="8"/>
      <c r="C182" s="8"/>
      <c r="D182" s="8"/>
      <c r="E182" s="8"/>
    </row>
    <row r="183" spans="1:9" x14ac:dyDescent="0.25">
      <c r="A183" t="s">
        <v>20</v>
      </c>
      <c r="B183" s="7">
        <f>SUM(B179:B182)</f>
        <v>671337.36</v>
      </c>
      <c r="C183" s="7">
        <f t="shared" ref="C183:E183" si="5">SUM(C179:C182)</f>
        <v>680179</v>
      </c>
      <c r="D183" s="7">
        <f t="shared" si="5"/>
        <v>745000</v>
      </c>
      <c r="E183" s="7">
        <f t="shared" si="5"/>
        <v>748000</v>
      </c>
      <c r="F183" s="8"/>
      <c r="G183" s="8"/>
      <c r="H183" s="8"/>
      <c r="I183" s="8"/>
    </row>
    <row r="184" spans="1:9" x14ac:dyDescent="0.25">
      <c r="B184" s="6"/>
      <c r="C184" s="6"/>
      <c r="D184" s="6"/>
      <c r="E184" s="6"/>
    </row>
    <row r="185" spans="1:9" x14ac:dyDescent="0.25">
      <c r="A185" t="s">
        <v>77</v>
      </c>
      <c r="B185" s="6">
        <v>0</v>
      </c>
      <c r="C185" s="6">
        <v>0</v>
      </c>
      <c r="D185" s="6">
        <v>0</v>
      </c>
      <c r="E185" s="6">
        <v>125000</v>
      </c>
    </row>
    <row r="186" spans="1:9" x14ac:dyDescent="0.25">
      <c r="A186" t="s">
        <v>21</v>
      </c>
      <c r="B186" s="6">
        <v>0</v>
      </c>
      <c r="C186" s="6">
        <v>0</v>
      </c>
      <c r="D186" s="6">
        <v>2000</v>
      </c>
      <c r="E186" s="6">
        <v>2000</v>
      </c>
    </row>
    <row r="187" spans="1:9" x14ac:dyDescent="0.25">
      <c r="A187" t="s">
        <v>78</v>
      </c>
      <c r="B187" s="6">
        <v>0</v>
      </c>
      <c r="C187" s="6">
        <v>2219</v>
      </c>
      <c r="D187" s="6">
        <v>0</v>
      </c>
      <c r="E187" s="6">
        <v>2500</v>
      </c>
    </row>
    <row r="188" spans="1:9" x14ac:dyDescent="0.25">
      <c r="A188" t="s">
        <v>79</v>
      </c>
      <c r="B188" s="6">
        <v>34783.089999999997</v>
      </c>
      <c r="C188" s="6">
        <v>32219</v>
      </c>
      <c r="D188" s="6">
        <v>40000</v>
      </c>
      <c r="E188" s="6">
        <v>40000</v>
      </c>
    </row>
    <row r="189" spans="1:9" x14ac:dyDescent="0.25">
      <c r="A189" t="s">
        <v>24</v>
      </c>
      <c r="B189" s="6">
        <v>0</v>
      </c>
      <c r="C189" s="6">
        <v>2881</v>
      </c>
      <c r="D189" s="6">
        <v>6000</v>
      </c>
      <c r="E189" s="6">
        <v>6000</v>
      </c>
    </row>
    <row r="190" spans="1:9" x14ac:dyDescent="0.25">
      <c r="A190" t="s">
        <v>25</v>
      </c>
      <c r="B190" s="6">
        <v>11170.92</v>
      </c>
      <c r="C190" s="6">
        <v>22591</v>
      </c>
      <c r="D190" s="6">
        <v>8000</v>
      </c>
      <c r="E190" s="6">
        <v>30000</v>
      </c>
    </row>
    <row r="191" spans="1:9" x14ac:dyDescent="0.25">
      <c r="A191" t="s">
        <v>80</v>
      </c>
      <c r="B191" s="6">
        <v>176199.06</v>
      </c>
      <c r="C191" s="6">
        <v>196455</v>
      </c>
      <c r="D191" s="6">
        <v>230000</v>
      </c>
      <c r="E191" s="6">
        <v>280000</v>
      </c>
    </row>
    <row r="192" spans="1:9" x14ac:dyDescent="0.25">
      <c r="A192" t="s">
        <v>81</v>
      </c>
      <c r="B192" s="6">
        <v>6059.48</v>
      </c>
      <c r="C192" s="6">
        <v>5805</v>
      </c>
      <c r="D192" s="6">
        <v>6000</v>
      </c>
      <c r="E192" s="6">
        <v>6000</v>
      </c>
    </row>
    <row r="193" spans="1:5" x14ac:dyDescent="0.25">
      <c r="A193" t="s">
        <v>82</v>
      </c>
      <c r="B193" s="6">
        <v>9481.5400000000009</v>
      </c>
      <c r="C193" s="6">
        <v>10493</v>
      </c>
      <c r="D193" s="6">
        <v>10000</v>
      </c>
      <c r="E193" s="6">
        <v>12000</v>
      </c>
    </row>
    <row r="194" spans="1:5" x14ac:dyDescent="0.25">
      <c r="A194" t="s">
        <v>30</v>
      </c>
      <c r="B194" s="6">
        <v>14645.14</v>
      </c>
      <c r="C194" s="6">
        <v>4585</v>
      </c>
      <c r="D194" s="6">
        <v>4500</v>
      </c>
      <c r="E194" s="6">
        <v>6000</v>
      </c>
    </row>
    <row r="195" spans="1:5" x14ac:dyDescent="0.25">
      <c r="A195" t="s">
        <v>31</v>
      </c>
      <c r="B195" s="6">
        <v>28938.82</v>
      </c>
      <c r="C195" s="6">
        <v>22746</v>
      </c>
      <c r="D195" s="6">
        <v>30000</v>
      </c>
      <c r="E195" s="6">
        <v>30000</v>
      </c>
    </row>
    <row r="196" spans="1:5" x14ac:dyDescent="0.25">
      <c r="A196" t="s">
        <v>83</v>
      </c>
      <c r="B196" s="6">
        <v>128007.03999999999</v>
      </c>
      <c r="C196" s="6">
        <v>123922</v>
      </c>
      <c r="D196" s="6">
        <v>120000</v>
      </c>
      <c r="E196" s="6">
        <v>130000</v>
      </c>
    </row>
    <row r="197" spans="1:5" x14ac:dyDescent="0.25">
      <c r="A197" t="s">
        <v>84</v>
      </c>
      <c r="B197" s="6">
        <v>31243.119999999999</v>
      </c>
      <c r="C197" s="6">
        <v>37957</v>
      </c>
      <c r="D197" s="6">
        <v>35000</v>
      </c>
      <c r="E197" s="6">
        <v>45000</v>
      </c>
    </row>
    <row r="198" spans="1:5" x14ac:dyDescent="0.25">
      <c r="A198" t="s">
        <v>34</v>
      </c>
      <c r="B198" s="6">
        <v>7504.35</v>
      </c>
      <c r="C198" s="6">
        <v>11364</v>
      </c>
      <c r="D198" s="6">
        <v>9200</v>
      </c>
      <c r="E198" s="6">
        <v>18000</v>
      </c>
    </row>
    <row r="199" spans="1:5" x14ac:dyDescent="0.25">
      <c r="A199" t="s">
        <v>35</v>
      </c>
      <c r="B199" s="6">
        <v>0</v>
      </c>
      <c r="C199" s="6">
        <v>0</v>
      </c>
      <c r="D199" s="6">
        <v>0</v>
      </c>
      <c r="E199" s="6">
        <v>5000</v>
      </c>
    </row>
    <row r="200" spans="1:5" x14ac:dyDescent="0.25">
      <c r="A200" t="s">
        <v>36</v>
      </c>
      <c r="B200" s="6">
        <v>4347.1000000000004</v>
      </c>
      <c r="C200" s="6">
        <v>4163</v>
      </c>
      <c r="D200" s="6">
        <v>4200</v>
      </c>
      <c r="E200" s="6">
        <v>4200</v>
      </c>
    </row>
    <row r="201" spans="1:5" x14ac:dyDescent="0.25">
      <c r="A201" t="s">
        <v>37</v>
      </c>
      <c r="B201" s="6">
        <v>0</v>
      </c>
      <c r="C201" s="6">
        <v>0</v>
      </c>
      <c r="D201" s="6">
        <v>0</v>
      </c>
      <c r="E201" s="6">
        <v>3000</v>
      </c>
    </row>
    <row r="202" spans="1:5" x14ac:dyDescent="0.25">
      <c r="A202" t="s">
        <v>85</v>
      </c>
      <c r="B202" s="6">
        <v>1060156.73</v>
      </c>
      <c r="C202" s="6">
        <v>1299996</v>
      </c>
      <c r="D202" s="6">
        <v>1300000</v>
      </c>
      <c r="E202" s="6">
        <v>1300000</v>
      </c>
    </row>
    <row r="203" spans="1:5" x14ac:dyDescent="0.25">
      <c r="A203" t="s">
        <v>86</v>
      </c>
      <c r="B203" s="6">
        <v>30638.98</v>
      </c>
      <c r="C203" s="6">
        <v>34835</v>
      </c>
      <c r="D203" s="6">
        <v>42000</v>
      </c>
      <c r="E203" s="6">
        <v>42000</v>
      </c>
    </row>
    <row r="204" spans="1:5" x14ac:dyDescent="0.25">
      <c r="A204" t="s">
        <v>87</v>
      </c>
      <c r="B204" s="6">
        <v>14615</v>
      </c>
      <c r="C204" s="6">
        <v>25853</v>
      </c>
      <c r="D204" s="6">
        <v>35000</v>
      </c>
      <c r="E204" s="6">
        <v>35000</v>
      </c>
    </row>
    <row r="205" spans="1:5" x14ac:dyDescent="0.25">
      <c r="A205" t="s">
        <v>42</v>
      </c>
      <c r="B205" s="6">
        <v>588</v>
      </c>
      <c r="C205" s="6">
        <v>400</v>
      </c>
      <c r="D205" s="6">
        <v>2000</v>
      </c>
      <c r="E205" s="6">
        <v>2000</v>
      </c>
    </row>
    <row r="206" spans="1:5" x14ac:dyDescent="0.25">
      <c r="A206" t="s">
        <v>88</v>
      </c>
      <c r="B206" s="6">
        <v>482.82</v>
      </c>
      <c r="C206" s="6">
        <v>3735</v>
      </c>
      <c r="D206" s="6">
        <v>3000</v>
      </c>
      <c r="E206" s="6">
        <v>3000</v>
      </c>
    </row>
    <row r="207" spans="1:5" x14ac:dyDescent="0.25">
      <c r="A207" t="s">
        <v>44</v>
      </c>
      <c r="B207" s="6">
        <v>47083.07</v>
      </c>
      <c r="C207" s="6">
        <v>50280</v>
      </c>
      <c r="D207" s="6">
        <v>55000</v>
      </c>
      <c r="E207" s="6">
        <v>55000</v>
      </c>
    </row>
    <row r="208" spans="1:5" x14ac:dyDescent="0.25">
      <c r="A208" t="s">
        <v>45</v>
      </c>
      <c r="B208" s="7">
        <v>1277.31</v>
      </c>
      <c r="C208" s="7">
        <v>1026</v>
      </c>
      <c r="D208" s="7">
        <v>1000</v>
      </c>
      <c r="E208" s="7">
        <v>1000</v>
      </c>
    </row>
    <row r="209" spans="1:9" s="11" customFormat="1" x14ac:dyDescent="0.25">
      <c r="B209" s="8"/>
      <c r="C209" s="8"/>
      <c r="D209" s="8"/>
      <c r="E209" s="8"/>
    </row>
    <row r="210" spans="1:9" x14ac:dyDescent="0.25">
      <c r="A210" t="s">
        <v>145</v>
      </c>
      <c r="B210" s="7">
        <f>SUM(B183:B209)</f>
        <v>2278558.9299999997</v>
      </c>
      <c r="C210" s="7">
        <f t="shared" ref="C210:E210" si="6">SUM(C183:C209)</f>
        <v>2573704</v>
      </c>
      <c r="D210" s="7">
        <f t="shared" si="6"/>
        <v>2687900</v>
      </c>
      <c r="E210" s="7">
        <f t="shared" si="6"/>
        <v>2930700</v>
      </c>
      <c r="F210" s="6"/>
      <c r="G210" s="6"/>
      <c r="H210" s="6"/>
      <c r="I210" s="6"/>
    </row>
    <row r="211" spans="1:9" x14ac:dyDescent="0.25">
      <c r="B211" s="6"/>
      <c r="C211" s="6"/>
      <c r="D211" s="6"/>
      <c r="E211" s="6"/>
    </row>
    <row r="212" spans="1:9" x14ac:dyDescent="0.25">
      <c r="A212" s="5" t="s">
        <v>49</v>
      </c>
      <c r="B212" s="6"/>
      <c r="C212" s="6"/>
      <c r="D212" s="6"/>
      <c r="E212" s="6"/>
    </row>
    <row r="213" spans="1:9" x14ac:dyDescent="0.25">
      <c r="A213" t="s">
        <v>89</v>
      </c>
      <c r="B213" s="6">
        <v>-714928.36</v>
      </c>
      <c r="C213" s="6">
        <v>-1115195.17</v>
      </c>
      <c r="D213" s="6">
        <v>-1115195.17</v>
      </c>
      <c r="E213" s="6">
        <v>-685058.33</v>
      </c>
    </row>
    <row r="214" spans="1:9" x14ac:dyDescent="0.25">
      <c r="A214" t="s">
        <v>90</v>
      </c>
      <c r="B214" s="6">
        <v>-3045.65</v>
      </c>
      <c r="C214" s="6">
        <v>0</v>
      </c>
      <c r="D214" s="6">
        <v>-1500</v>
      </c>
      <c r="E214" s="6">
        <v>-1500</v>
      </c>
    </row>
    <row r="215" spans="1:9" x14ac:dyDescent="0.25">
      <c r="A215" t="s">
        <v>91</v>
      </c>
      <c r="B215" s="6">
        <v>56624.14</v>
      </c>
      <c r="C215" s="6">
        <v>0</v>
      </c>
      <c r="D215" s="6">
        <v>0</v>
      </c>
      <c r="E215" s="6">
        <v>0</v>
      </c>
    </row>
    <row r="216" spans="1:9" x14ac:dyDescent="0.25">
      <c r="A216" t="s">
        <v>92</v>
      </c>
      <c r="B216" s="6">
        <v>-6896.54</v>
      </c>
      <c r="C216" s="6">
        <v>-8801</v>
      </c>
      <c r="D216" s="6">
        <v>8800.86</v>
      </c>
      <c r="E216" s="6">
        <v>8800.86</v>
      </c>
    </row>
    <row r="217" spans="1:9" x14ac:dyDescent="0.25">
      <c r="A217" t="s">
        <v>57</v>
      </c>
      <c r="B217" s="6">
        <v>1580.01</v>
      </c>
      <c r="C217" s="6">
        <v>1716</v>
      </c>
      <c r="D217" s="6">
        <v>2200</v>
      </c>
      <c r="E217" s="6">
        <v>2200</v>
      </c>
    </row>
    <row r="218" spans="1:9" x14ac:dyDescent="0.25">
      <c r="A218" t="s">
        <v>93</v>
      </c>
      <c r="B218" s="6">
        <v>8654.9699999999993</v>
      </c>
      <c r="C218" s="6">
        <v>8348</v>
      </c>
      <c r="D218" s="6">
        <v>3300</v>
      </c>
      <c r="E218" s="6">
        <v>0</v>
      </c>
    </row>
    <row r="219" spans="1:9" x14ac:dyDescent="0.25">
      <c r="A219" t="s">
        <v>94</v>
      </c>
      <c r="B219" s="6">
        <v>28737.15</v>
      </c>
      <c r="C219" s="6">
        <v>0</v>
      </c>
      <c r="D219" s="6">
        <v>0</v>
      </c>
      <c r="E219" s="6">
        <v>0</v>
      </c>
    </row>
    <row r="220" spans="1:9" x14ac:dyDescent="0.25">
      <c r="A220" t="s">
        <v>95</v>
      </c>
      <c r="B220" s="6">
        <v>76623.3</v>
      </c>
      <c r="C220" s="6">
        <v>103503</v>
      </c>
      <c r="D220" s="6">
        <v>103503.19</v>
      </c>
      <c r="E220" s="6">
        <v>110000</v>
      </c>
    </row>
    <row r="221" spans="1:9" x14ac:dyDescent="0.25">
      <c r="A221" t="s">
        <v>64</v>
      </c>
      <c r="B221" s="7">
        <v>184103.86</v>
      </c>
      <c r="C221" s="7">
        <v>12500</v>
      </c>
      <c r="D221" s="7">
        <v>3000</v>
      </c>
      <c r="E221" s="7">
        <v>3000</v>
      </c>
    </row>
    <row r="222" spans="1:9" s="11" customFormat="1" x14ac:dyDescent="0.25">
      <c r="B222" s="8"/>
      <c r="C222" s="8"/>
      <c r="D222" s="8"/>
      <c r="E222" s="8"/>
    </row>
    <row r="223" spans="1:9" x14ac:dyDescent="0.25">
      <c r="A223" t="s">
        <v>65</v>
      </c>
      <c r="B223" s="7">
        <f>SUM(B213:B221)</f>
        <v>-368547.12</v>
      </c>
      <c r="C223" s="7">
        <f t="shared" ref="C223:E223" si="7">SUM(C213:C221)</f>
        <v>-997929.16999999993</v>
      </c>
      <c r="D223" s="7">
        <f t="shared" si="7"/>
        <v>-995891.11999999988</v>
      </c>
      <c r="E223" s="7">
        <f t="shared" si="7"/>
        <v>-562557.47</v>
      </c>
      <c r="F223" s="6"/>
      <c r="G223" s="6"/>
      <c r="H223" s="6"/>
      <c r="I223" s="6"/>
    </row>
    <row r="224" spans="1:9" x14ac:dyDescent="0.25">
      <c r="B224" s="6"/>
      <c r="C224" s="6"/>
      <c r="D224" s="6"/>
      <c r="E224" s="6"/>
    </row>
    <row r="225" spans="1:9" ht="15.75" thickBot="1" x14ac:dyDescent="0.3">
      <c r="A225" t="s">
        <v>66</v>
      </c>
      <c r="B225" s="13">
        <f>+B175+B210+B223</f>
        <v>-344895.71000000031</v>
      </c>
      <c r="C225" s="13">
        <f t="shared" ref="C225:E225" si="8">+C175+C210+C223</f>
        <v>-1229361.17</v>
      </c>
      <c r="D225" s="13">
        <f t="shared" si="8"/>
        <v>-901191.11999999988</v>
      </c>
      <c r="E225" s="13">
        <f t="shared" si="8"/>
        <v>-522057.47</v>
      </c>
      <c r="F225" s="6"/>
      <c r="G225" s="6"/>
      <c r="H225" s="6"/>
      <c r="I225" s="6"/>
    </row>
    <row r="226" spans="1:9" s="11" customFormat="1" ht="15.75" thickTop="1" x14ac:dyDescent="0.25">
      <c r="B226" s="8"/>
      <c r="C226" s="8"/>
      <c r="D226" s="8"/>
      <c r="E226" s="8"/>
      <c r="F226" s="6"/>
      <c r="G226" s="6"/>
      <c r="H226" s="6"/>
      <c r="I226" s="6"/>
    </row>
    <row r="227" spans="1:9" s="11" customFormat="1" ht="21" x14ac:dyDescent="0.35">
      <c r="A227" s="9" t="s">
        <v>151</v>
      </c>
      <c r="B227" s="18"/>
      <c r="C227" s="18"/>
      <c r="D227" s="18"/>
      <c r="E227" s="15"/>
      <c r="G227" s="6"/>
      <c r="H227" s="6"/>
      <c r="I227" s="6"/>
    </row>
    <row r="228" spans="1:9" s="11" customFormat="1" ht="21" x14ac:dyDescent="0.35">
      <c r="A228" s="9" t="s">
        <v>199</v>
      </c>
      <c r="B228" s="18"/>
      <c r="C228" s="18"/>
      <c r="D228" s="18"/>
      <c r="E228" s="15"/>
      <c r="G228" s="6"/>
      <c r="H228" s="6"/>
      <c r="I228" s="6"/>
    </row>
    <row r="229" spans="1:9" s="27" customFormat="1" ht="21" x14ac:dyDescent="0.35">
      <c r="A229" s="30" t="s">
        <v>197</v>
      </c>
      <c r="B229" s="18"/>
      <c r="C229" s="18"/>
      <c r="D229" s="18"/>
      <c r="E229" s="15"/>
      <c r="G229" s="6"/>
      <c r="H229" s="6"/>
      <c r="I229" s="6"/>
    </row>
    <row r="230" spans="1:9" s="11" customFormat="1" x14ac:dyDescent="0.25">
      <c r="B230" s="8"/>
      <c r="C230" s="8"/>
      <c r="D230" s="8"/>
      <c r="E230" s="6"/>
      <c r="G230" s="6"/>
      <c r="H230" s="6"/>
      <c r="I230" s="6"/>
    </row>
    <row r="231" spans="1:9" s="11" customFormat="1" x14ac:dyDescent="0.25">
      <c r="A231" s="11" t="s">
        <v>153</v>
      </c>
      <c r="B231" s="8"/>
      <c r="C231" s="8"/>
      <c r="D231" s="8"/>
      <c r="E231" s="6">
        <v>-522057.47</v>
      </c>
      <c r="F231" s="6"/>
      <c r="G231" s="6"/>
      <c r="H231" s="6"/>
      <c r="I231" s="6"/>
    </row>
    <row r="232" spans="1:9" s="11" customFormat="1" x14ac:dyDescent="0.25">
      <c r="A232" s="11" t="s">
        <v>200</v>
      </c>
      <c r="B232" s="8"/>
      <c r="C232" s="8"/>
      <c r="D232" s="8"/>
      <c r="E232" s="7">
        <v>733183.62</v>
      </c>
      <c r="F232" s="6"/>
      <c r="G232" s="6"/>
      <c r="H232" s="6"/>
      <c r="I232" s="6"/>
    </row>
    <row r="233" spans="1:9" s="11" customFormat="1" x14ac:dyDescent="0.25">
      <c r="A233" s="11" t="s">
        <v>155</v>
      </c>
      <c r="B233" s="8"/>
      <c r="C233" s="8"/>
      <c r="D233" s="8"/>
      <c r="E233" s="6">
        <f>SUM(E231:E232)</f>
        <v>211126.15000000002</v>
      </c>
      <c r="F233" s="6"/>
      <c r="G233" s="6"/>
      <c r="H233" s="6"/>
      <c r="I233" s="6"/>
    </row>
    <row r="234" spans="1:9" s="11" customFormat="1" x14ac:dyDescent="0.25">
      <c r="B234" s="8"/>
      <c r="C234" s="8"/>
      <c r="D234" s="8"/>
      <c r="E234" s="6"/>
      <c r="F234" s="6"/>
      <c r="G234" s="6"/>
      <c r="H234" s="6"/>
      <c r="I234" s="6"/>
    </row>
    <row r="235" spans="1:9" s="11" customFormat="1" x14ac:dyDescent="0.25">
      <c r="A235" s="11" t="s">
        <v>156</v>
      </c>
      <c r="B235" s="8"/>
      <c r="C235" s="8"/>
      <c r="D235" s="8"/>
      <c r="E235" s="6">
        <v>-240964.89</v>
      </c>
      <c r="F235" s="6"/>
      <c r="G235" s="6"/>
      <c r="H235" s="6"/>
      <c r="I235" s="6"/>
    </row>
    <row r="236" spans="1:9" s="11" customFormat="1" x14ac:dyDescent="0.25">
      <c r="A236" s="11" t="s">
        <v>201</v>
      </c>
      <c r="B236" s="8"/>
      <c r="C236" s="8"/>
      <c r="D236" s="8"/>
      <c r="E236" s="6">
        <v>-72000</v>
      </c>
      <c r="F236" s="6"/>
      <c r="G236" s="6"/>
      <c r="H236" s="6"/>
      <c r="I236" s="6"/>
    </row>
    <row r="237" spans="1:9" s="11" customFormat="1" x14ac:dyDescent="0.25">
      <c r="A237" s="11" t="s">
        <v>202</v>
      </c>
      <c r="B237" s="8"/>
      <c r="C237" s="8"/>
      <c r="D237" s="8"/>
      <c r="E237" s="6">
        <v>-540000</v>
      </c>
      <c r="F237" s="6"/>
      <c r="G237" s="6"/>
      <c r="H237" s="6"/>
      <c r="I237" s="6"/>
    </row>
    <row r="238" spans="1:9" s="11" customFormat="1" x14ac:dyDescent="0.25">
      <c r="B238" s="8"/>
      <c r="C238" s="8"/>
      <c r="D238" s="8"/>
      <c r="E238" s="6"/>
      <c r="F238" s="6"/>
      <c r="G238" s="6"/>
      <c r="H238" s="6"/>
      <c r="I238" s="6"/>
    </row>
    <row r="239" spans="1:9" s="11" customFormat="1" x14ac:dyDescent="0.25">
      <c r="A239" s="11" t="s">
        <v>203</v>
      </c>
      <c r="B239" s="8"/>
      <c r="C239" s="8"/>
      <c r="D239" s="8"/>
      <c r="E239" s="6">
        <v>684058.33</v>
      </c>
      <c r="F239" s="6"/>
      <c r="G239" s="6"/>
      <c r="H239" s="6"/>
      <c r="I239" s="6"/>
    </row>
    <row r="240" spans="1:9" s="11" customFormat="1" x14ac:dyDescent="0.25">
      <c r="B240" s="8"/>
      <c r="C240" s="8"/>
      <c r="D240" s="8"/>
      <c r="E240" s="6"/>
      <c r="F240" s="6"/>
      <c r="G240" s="6"/>
      <c r="H240" s="6"/>
      <c r="I240" s="6"/>
    </row>
    <row r="241" spans="1:9" s="11" customFormat="1" x14ac:dyDescent="0.25">
      <c r="A241" s="11" t="s">
        <v>160</v>
      </c>
      <c r="B241" s="8"/>
      <c r="C241" s="8"/>
      <c r="D241" s="8"/>
      <c r="E241" s="6">
        <v>-313842.78000000003</v>
      </c>
      <c r="F241" s="6"/>
      <c r="G241" s="6"/>
      <c r="H241" s="6"/>
      <c r="I241" s="6"/>
    </row>
    <row r="242" spans="1:9" s="11" customFormat="1" x14ac:dyDescent="0.25">
      <c r="A242" s="11" t="s">
        <v>161</v>
      </c>
      <c r="B242" s="8"/>
      <c r="C242" s="8"/>
      <c r="D242" s="8"/>
      <c r="E242" s="6">
        <v>-362621.81</v>
      </c>
      <c r="F242" s="6"/>
      <c r="G242" s="6"/>
      <c r="H242" s="6"/>
      <c r="I242" s="6"/>
    </row>
    <row r="243" spans="1:9" s="11" customFormat="1" x14ac:dyDescent="0.25">
      <c r="B243" s="8"/>
      <c r="C243" s="8"/>
      <c r="D243" s="8"/>
      <c r="E243" s="6"/>
      <c r="F243" s="6"/>
      <c r="G243" s="6"/>
      <c r="H243" s="6"/>
      <c r="I243" s="6"/>
    </row>
    <row r="244" spans="1:9" s="11" customFormat="1" x14ac:dyDescent="0.25">
      <c r="A244" s="11" t="s">
        <v>162</v>
      </c>
      <c r="B244" s="8"/>
      <c r="C244" s="8"/>
      <c r="D244" s="8"/>
      <c r="E244" s="6">
        <v>-1300000</v>
      </c>
      <c r="F244" s="6"/>
      <c r="G244" s="6"/>
      <c r="H244" s="6"/>
      <c r="I244" s="6"/>
    </row>
    <row r="245" spans="1:9" s="11" customFormat="1" x14ac:dyDescent="0.25">
      <c r="A245" s="11" t="s">
        <v>204</v>
      </c>
      <c r="B245" s="8"/>
      <c r="C245" s="8"/>
      <c r="D245" s="8"/>
      <c r="E245" s="6">
        <v>-76000</v>
      </c>
      <c r="F245" s="6"/>
      <c r="G245" s="6"/>
      <c r="H245" s="6"/>
      <c r="I245" s="6"/>
    </row>
    <row r="246" spans="1:9" s="11" customFormat="1" x14ac:dyDescent="0.25">
      <c r="B246" s="8"/>
      <c r="C246" s="8"/>
      <c r="D246" s="8"/>
      <c r="E246" s="6"/>
      <c r="F246" s="6"/>
      <c r="G246" s="6"/>
      <c r="H246" s="6"/>
      <c r="I246" s="6"/>
    </row>
    <row r="247" spans="1:9" s="11" customFormat="1" x14ac:dyDescent="0.25">
      <c r="A247" s="11" t="s">
        <v>164</v>
      </c>
      <c r="B247" s="8"/>
      <c r="C247" s="8"/>
      <c r="D247" s="8"/>
      <c r="E247" s="6">
        <v>160000</v>
      </c>
      <c r="F247" s="6"/>
      <c r="G247" s="6"/>
      <c r="H247" s="6"/>
      <c r="I247" s="6"/>
    </row>
    <row r="248" spans="1:9" s="11" customFormat="1" x14ac:dyDescent="0.25">
      <c r="B248" s="8"/>
      <c r="C248" s="8"/>
      <c r="D248" s="8"/>
      <c r="E248" s="6"/>
      <c r="F248" s="6"/>
      <c r="G248" s="6"/>
      <c r="H248" s="6"/>
      <c r="I248" s="6"/>
    </row>
    <row r="249" spans="1:9" s="11" customFormat="1" x14ac:dyDescent="0.25">
      <c r="A249" s="11" t="s">
        <v>165</v>
      </c>
      <c r="B249" s="8"/>
      <c r="C249" s="8"/>
      <c r="D249" s="8"/>
      <c r="E249" s="6">
        <v>300000</v>
      </c>
      <c r="F249" s="6"/>
      <c r="G249" s="6"/>
      <c r="H249" s="6"/>
      <c r="I249" s="6"/>
    </row>
    <row r="250" spans="1:9" s="11" customFormat="1" x14ac:dyDescent="0.25">
      <c r="B250" s="8"/>
      <c r="C250" s="8"/>
      <c r="D250" s="8"/>
      <c r="E250" s="6"/>
      <c r="F250" s="6"/>
      <c r="G250" s="6"/>
      <c r="H250" s="6"/>
      <c r="I250" s="6"/>
    </row>
    <row r="251" spans="1:9" s="11" customFormat="1" x14ac:dyDescent="0.25">
      <c r="A251" s="11" t="s">
        <v>166</v>
      </c>
      <c r="B251" s="8"/>
      <c r="C251" s="8"/>
      <c r="D251" s="8"/>
      <c r="E251" s="6"/>
      <c r="F251" s="6"/>
      <c r="G251" s="6"/>
      <c r="H251" s="6"/>
      <c r="I251" s="6"/>
    </row>
    <row r="252" spans="1:9" s="11" customFormat="1" x14ac:dyDescent="0.25">
      <c r="A252" s="11" t="s">
        <v>205</v>
      </c>
      <c r="B252" s="8"/>
      <c r="C252" s="8"/>
      <c r="D252" s="8"/>
      <c r="E252" s="6">
        <v>271845</v>
      </c>
      <c r="F252" s="6"/>
      <c r="G252" s="6"/>
      <c r="H252" s="6"/>
      <c r="I252" s="6"/>
    </row>
    <row r="253" spans="1:9" s="11" customFormat="1" x14ac:dyDescent="0.25">
      <c r="A253" s="11" t="s">
        <v>206</v>
      </c>
      <c r="B253" s="8"/>
      <c r="C253" s="8"/>
      <c r="D253" s="8"/>
      <c r="E253" s="6">
        <v>21000</v>
      </c>
      <c r="F253" s="6"/>
      <c r="G253" s="6"/>
      <c r="H253" s="6"/>
      <c r="I253" s="6"/>
    </row>
    <row r="254" spans="1:9" s="11" customFormat="1" x14ac:dyDescent="0.25">
      <c r="A254" s="11" t="s">
        <v>207</v>
      </c>
      <c r="B254" s="8"/>
      <c r="C254" s="8"/>
      <c r="D254" s="8"/>
      <c r="E254" s="7">
        <v>2400</v>
      </c>
      <c r="F254" s="6"/>
      <c r="G254" s="6"/>
      <c r="H254" s="6"/>
      <c r="I254" s="6"/>
    </row>
    <row r="255" spans="1:9" s="11" customFormat="1" x14ac:dyDescent="0.25">
      <c r="B255" s="8"/>
      <c r="C255" s="8"/>
      <c r="D255" s="8"/>
      <c r="E255" s="6"/>
      <c r="F255" s="6"/>
      <c r="G255" s="6"/>
      <c r="H255" s="6"/>
      <c r="I255" s="6"/>
    </row>
    <row r="256" spans="1:9" s="11" customFormat="1" x14ac:dyDescent="0.25">
      <c r="A256" s="11" t="s">
        <v>174</v>
      </c>
      <c r="B256" s="8"/>
      <c r="C256" s="8"/>
      <c r="D256" s="8"/>
      <c r="E256" s="7">
        <f>SUM(E233:E255)</f>
        <v>-1255000</v>
      </c>
      <c r="F256" s="6"/>
      <c r="G256" s="6"/>
      <c r="H256" s="6"/>
      <c r="I256" s="6"/>
    </row>
    <row r="257" spans="1:9" s="11" customFormat="1" x14ac:dyDescent="0.25">
      <c r="B257" s="8"/>
      <c r="C257" s="8"/>
      <c r="D257" s="8"/>
      <c r="E257" s="8"/>
      <c r="F257" s="6"/>
      <c r="G257" s="6"/>
      <c r="H257" s="6"/>
      <c r="I257" s="6"/>
    </row>
    <row r="258" spans="1:9" s="11" customFormat="1" ht="21" x14ac:dyDescent="0.35">
      <c r="A258" s="9" t="s">
        <v>208</v>
      </c>
      <c r="B258" s="18"/>
      <c r="C258" s="18"/>
      <c r="D258" s="18"/>
      <c r="E258" s="18"/>
      <c r="F258" s="6"/>
      <c r="G258" s="6"/>
      <c r="H258" s="6"/>
      <c r="I258" s="6"/>
    </row>
    <row r="259" spans="1:9" s="11" customFormat="1" ht="21" x14ac:dyDescent="0.35">
      <c r="A259" s="9" t="s">
        <v>176</v>
      </c>
      <c r="B259" s="18"/>
      <c r="C259" s="18"/>
      <c r="D259" s="18"/>
      <c r="E259" s="18"/>
      <c r="F259" s="6"/>
      <c r="G259" s="6"/>
      <c r="H259" s="6"/>
      <c r="I259" s="6"/>
    </row>
    <row r="260" spans="1:9" s="11" customFormat="1" x14ac:dyDescent="0.25">
      <c r="A260" s="17" t="s">
        <v>197</v>
      </c>
      <c r="B260" s="8"/>
      <c r="C260" s="8"/>
      <c r="D260" s="8"/>
      <c r="E260" s="8"/>
      <c r="F260" s="6"/>
      <c r="G260" s="6"/>
      <c r="H260" s="6"/>
      <c r="I260" s="6"/>
    </row>
    <row r="261" spans="1:9" s="11" customFormat="1" x14ac:dyDescent="0.25">
      <c r="B261" s="16" t="s">
        <v>177</v>
      </c>
      <c r="C261" s="16" t="s">
        <v>178</v>
      </c>
      <c r="D261" s="16" t="s">
        <v>179</v>
      </c>
      <c r="E261" s="16" t="s">
        <v>180</v>
      </c>
      <c r="F261" s="6"/>
      <c r="G261" s="6"/>
      <c r="H261" s="6"/>
      <c r="I261" s="6"/>
    </row>
    <row r="262" spans="1:9" s="11" customFormat="1" x14ac:dyDescent="0.25">
      <c r="B262" s="8"/>
      <c r="C262" s="8"/>
      <c r="D262" s="8"/>
      <c r="E262" s="8"/>
      <c r="F262" s="6"/>
      <c r="G262" s="6"/>
      <c r="H262" s="6"/>
      <c r="I262" s="6"/>
    </row>
    <row r="263" spans="1:9" s="11" customFormat="1" x14ac:dyDescent="0.25">
      <c r="A263" s="11" t="s">
        <v>209</v>
      </c>
      <c r="B263" s="8">
        <v>20000</v>
      </c>
      <c r="C263" s="8"/>
      <c r="D263" s="8"/>
      <c r="E263" s="8">
        <v>20000</v>
      </c>
      <c r="F263" s="6"/>
      <c r="G263" s="6"/>
      <c r="H263" s="6"/>
      <c r="I263" s="6"/>
    </row>
    <row r="264" spans="1:9" s="11" customFormat="1" x14ac:dyDescent="0.25">
      <c r="B264" s="8"/>
      <c r="C264" s="8"/>
      <c r="D264" s="8"/>
      <c r="E264" s="8"/>
      <c r="F264" s="6"/>
      <c r="G264" s="6"/>
      <c r="H264" s="6"/>
      <c r="I264" s="6"/>
    </row>
    <row r="265" spans="1:9" s="11" customFormat="1" x14ac:dyDescent="0.25">
      <c r="A265" s="11" t="s">
        <v>210</v>
      </c>
      <c r="B265" s="8">
        <v>66000</v>
      </c>
      <c r="C265" s="8"/>
      <c r="D265" s="8"/>
      <c r="E265" s="8">
        <v>66000</v>
      </c>
      <c r="F265" s="6"/>
      <c r="G265" s="6"/>
      <c r="H265" s="6"/>
      <c r="I265" s="6"/>
    </row>
    <row r="266" spans="1:9" s="19" customFormat="1" x14ac:dyDescent="0.25">
      <c r="B266" s="8"/>
      <c r="C266" s="8"/>
      <c r="D266" s="8"/>
      <c r="E266" s="8"/>
      <c r="F266" s="6"/>
      <c r="G266" s="6"/>
      <c r="H266" s="6"/>
      <c r="I266" s="6"/>
    </row>
    <row r="267" spans="1:9" s="19" customFormat="1" x14ac:dyDescent="0.25">
      <c r="A267" s="19" t="s">
        <v>211</v>
      </c>
      <c r="B267" s="8">
        <v>72000</v>
      </c>
      <c r="C267" s="8"/>
      <c r="D267" s="8"/>
      <c r="E267" s="8">
        <v>72000</v>
      </c>
      <c r="F267" s="6"/>
      <c r="G267" s="6"/>
      <c r="H267" s="6"/>
      <c r="I267" s="6"/>
    </row>
    <row r="268" spans="1:9" s="19" customFormat="1" x14ac:dyDescent="0.25">
      <c r="B268" s="8"/>
      <c r="C268" s="8"/>
      <c r="D268" s="8"/>
      <c r="E268" s="8"/>
      <c r="F268" s="6"/>
      <c r="G268" s="6"/>
      <c r="H268" s="6"/>
      <c r="I268" s="6"/>
    </row>
    <row r="269" spans="1:9" s="19" customFormat="1" x14ac:dyDescent="0.25">
      <c r="A269" s="19" t="s">
        <v>212</v>
      </c>
      <c r="B269" s="8">
        <v>230000</v>
      </c>
      <c r="C269" s="8"/>
      <c r="D269" s="8"/>
      <c r="E269" s="8">
        <v>230000</v>
      </c>
      <c r="F269" s="6"/>
      <c r="G269" s="6"/>
      <c r="H269" s="6"/>
      <c r="I269" s="6"/>
    </row>
    <row r="270" spans="1:9" s="19" customFormat="1" x14ac:dyDescent="0.25">
      <c r="B270" s="8"/>
      <c r="C270" s="8"/>
      <c r="D270" s="8"/>
      <c r="E270" s="8"/>
      <c r="F270" s="6"/>
      <c r="G270" s="6"/>
      <c r="H270" s="6"/>
      <c r="I270" s="6"/>
    </row>
    <row r="271" spans="1:9" s="19" customFormat="1" x14ac:dyDescent="0.25">
      <c r="A271" s="19" t="s">
        <v>213</v>
      </c>
      <c r="B271" s="8">
        <v>38000</v>
      </c>
      <c r="C271" s="8"/>
      <c r="D271" s="8"/>
      <c r="E271" s="8">
        <v>38000</v>
      </c>
      <c r="F271" s="6"/>
      <c r="G271" s="6"/>
      <c r="H271" s="6"/>
      <c r="I271" s="6"/>
    </row>
    <row r="272" spans="1:9" s="19" customFormat="1" x14ac:dyDescent="0.25">
      <c r="B272" s="8"/>
      <c r="C272" s="8"/>
      <c r="D272" s="8"/>
      <c r="E272" s="8"/>
      <c r="F272" s="6"/>
      <c r="G272" s="6"/>
      <c r="H272" s="6"/>
      <c r="I272" s="6"/>
    </row>
    <row r="273" spans="1:9" s="19" customFormat="1" x14ac:dyDescent="0.25">
      <c r="A273" s="19" t="s">
        <v>194</v>
      </c>
      <c r="B273" s="8">
        <v>803000</v>
      </c>
      <c r="C273" s="8">
        <v>297000</v>
      </c>
      <c r="D273" s="8"/>
      <c r="E273" s="8">
        <v>1100000</v>
      </c>
      <c r="F273" s="6"/>
      <c r="G273" s="6"/>
      <c r="H273" s="6"/>
      <c r="I273" s="6"/>
    </row>
    <row r="274" spans="1:9" s="19" customFormat="1" x14ac:dyDescent="0.25">
      <c r="B274" s="8"/>
      <c r="C274" s="8"/>
      <c r="D274" s="8"/>
      <c r="E274" s="8"/>
      <c r="F274" s="6"/>
      <c r="G274" s="6"/>
      <c r="H274" s="6"/>
      <c r="I274" s="6"/>
    </row>
    <row r="275" spans="1:9" s="19" customFormat="1" x14ac:dyDescent="0.25">
      <c r="A275" s="19" t="s">
        <v>188</v>
      </c>
      <c r="B275" s="8">
        <v>25000</v>
      </c>
      <c r="C275" s="8"/>
      <c r="D275" s="8"/>
      <c r="E275" s="8">
        <v>25000</v>
      </c>
      <c r="F275" s="6"/>
      <c r="G275" s="6"/>
      <c r="H275" s="6"/>
      <c r="I275" s="6"/>
    </row>
    <row r="276" spans="1:9" s="19" customFormat="1" x14ac:dyDescent="0.25">
      <c r="B276" s="7"/>
      <c r="C276" s="7"/>
      <c r="D276" s="7"/>
      <c r="E276" s="7"/>
      <c r="F276" s="6"/>
      <c r="G276" s="6"/>
      <c r="H276" s="6"/>
      <c r="I276" s="6"/>
    </row>
    <row r="277" spans="1:9" s="19" customFormat="1" x14ac:dyDescent="0.25">
      <c r="B277" s="8"/>
      <c r="C277" s="8"/>
      <c r="D277" s="8"/>
      <c r="E277" s="8"/>
      <c r="F277" s="6"/>
      <c r="G277" s="6"/>
      <c r="H277" s="6"/>
      <c r="I277" s="6"/>
    </row>
    <row r="278" spans="1:9" s="19" customFormat="1" ht="15.75" thickBot="1" x14ac:dyDescent="0.3">
      <c r="A278" s="19" t="s">
        <v>195</v>
      </c>
      <c r="B278" s="23">
        <f>SUM(B263:B277)</f>
        <v>1254000</v>
      </c>
      <c r="C278" s="23">
        <f t="shared" ref="C278:E278" si="9">SUM(C263:C277)</f>
        <v>297000</v>
      </c>
      <c r="D278" s="23">
        <f t="shared" si="9"/>
        <v>0</v>
      </c>
      <c r="E278" s="23">
        <f t="shared" si="9"/>
        <v>1551000</v>
      </c>
      <c r="F278" s="24"/>
      <c r="G278" s="24"/>
      <c r="H278" s="24"/>
      <c r="I278" s="24"/>
    </row>
    <row r="279" spans="1:9" s="19" customFormat="1" ht="15.75" thickTop="1" x14ac:dyDescent="0.25">
      <c r="B279" s="8"/>
      <c r="C279" s="8"/>
      <c r="D279" s="8"/>
      <c r="E279" s="8"/>
      <c r="F279" s="6"/>
      <c r="G279" s="6"/>
      <c r="H279" s="6"/>
      <c r="I279" s="6"/>
    </row>
    <row r="280" spans="1:9" s="11" customFormat="1" ht="21" x14ac:dyDescent="0.35">
      <c r="A280" s="9" t="s">
        <v>0</v>
      </c>
      <c r="B280" s="2"/>
      <c r="C280" s="9"/>
      <c r="D280" s="9"/>
      <c r="E280" s="9"/>
    </row>
    <row r="281" spans="1:9" s="11" customFormat="1" ht="21" x14ac:dyDescent="0.35">
      <c r="A281" s="9" t="s">
        <v>1</v>
      </c>
      <c r="B281" s="2"/>
      <c r="C281" s="9"/>
      <c r="D281" s="9"/>
      <c r="E281" s="9"/>
    </row>
    <row r="282" spans="1:9" s="11" customFormat="1" ht="21" x14ac:dyDescent="0.35">
      <c r="A282" s="17" t="s">
        <v>198</v>
      </c>
      <c r="B282" s="9"/>
      <c r="C282" s="9"/>
      <c r="D282" s="9"/>
      <c r="E282" s="9"/>
    </row>
    <row r="283" spans="1:9" s="11" customFormat="1" x14ac:dyDescent="0.25">
      <c r="B283" s="10">
        <v>2013</v>
      </c>
      <c r="C283" s="10" t="s">
        <v>148</v>
      </c>
      <c r="D283" s="10">
        <v>2014</v>
      </c>
      <c r="E283" s="10" t="s">
        <v>146</v>
      </c>
    </row>
    <row r="284" spans="1:9" s="11" customFormat="1" x14ac:dyDescent="0.25">
      <c r="B284" s="3" t="s">
        <v>150</v>
      </c>
      <c r="C284" s="3" t="s">
        <v>149</v>
      </c>
      <c r="D284" s="3" t="s">
        <v>147</v>
      </c>
      <c r="E284" s="3" t="s">
        <v>147</v>
      </c>
    </row>
    <row r="285" spans="1:9" s="27" customFormat="1" x14ac:dyDescent="0.25">
      <c r="B285" s="31"/>
      <c r="C285" s="31"/>
      <c r="D285" s="31"/>
      <c r="E285" s="31"/>
    </row>
    <row r="286" spans="1:9" x14ac:dyDescent="0.25">
      <c r="A286" s="5" t="s">
        <v>96</v>
      </c>
      <c r="B286" s="6"/>
      <c r="C286" s="6"/>
      <c r="D286" s="6"/>
      <c r="E286" s="6"/>
    </row>
    <row r="287" spans="1:9" x14ac:dyDescent="0.25">
      <c r="A287" t="s">
        <v>97</v>
      </c>
      <c r="B287" s="6">
        <v>-58594.02</v>
      </c>
      <c r="C287" s="6">
        <v>-64662</v>
      </c>
      <c r="D287" s="6">
        <v>-35000</v>
      </c>
      <c r="E287" s="6">
        <v>-50000</v>
      </c>
    </row>
    <row r="288" spans="1:9" x14ac:dyDescent="0.25">
      <c r="A288" t="s">
        <v>98</v>
      </c>
      <c r="B288" s="7">
        <v>-45902.16</v>
      </c>
      <c r="C288" s="7">
        <v>-45902</v>
      </c>
      <c r="D288" s="7">
        <v>-45000</v>
      </c>
      <c r="E288" s="7">
        <v>-45000</v>
      </c>
    </row>
    <row r="289" spans="1:9" s="19" customFormat="1" x14ac:dyDescent="0.25">
      <c r="B289" s="8"/>
      <c r="C289" s="8"/>
      <c r="D289" s="8"/>
      <c r="E289" s="8"/>
    </row>
    <row r="290" spans="1:9" x14ac:dyDescent="0.25">
      <c r="A290" t="s">
        <v>99</v>
      </c>
      <c r="B290" s="7">
        <f>SUM(B287:B289)</f>
        <v>-104496.18</v>
      </c>
      <c r="C290" s="7">
        <f t="shared" ref="C290:E290" si="10">SUM(C287:C289)</f>
        <v>-110564</v>
      </c>
      <c r="D290" s="7">
        <f t="shared" si="10"/>
        <v>-80000</v>
      </c>
      <c r="E290" s="7">
        <f t="shared" si="10"/>
        <v>-95000</v>
      </c>
      <c r="F290" s="6"/>
      <c r="G290" s="6"/>
      <c r="H290" s="6"/>
      <c r="I290" s="6"/>
    </row>
    <row r="291" spans="1:9" x14ac:dyDescent="0.25">
      <c r="B291" s="6"/>
      <c r="C291" s="6"/>
      <c r="D291" s="6"/>
      <c r="E291" s="6"/>
    </row>
    <row r="292" spans="1:9" x14ac:dyDescent="0.25">
      <c r="A292" s="5" t="s">
        <v>100</v>
      </c>
      <c r="B292" s="6"/>
      <c r="C292" s="6"/>
      <c r="D292" s="6"/>
      <c r="E292" s="6"/>
    </row>
    <row r="293" spans="1:9" x14ac:dyDescent="0.25">
      <c r="A293" t="s">
        <v>16</v>
      </c>
      <c r="B293" s="6"/>
      <c r="C293" s="6"/>
      <c r="D293" s="6"/>
      <c r="E293" s="6"/>
    </row>
    <row r="294" spans="1:9" x14ac:dyDescent="0.25">
      <c r="A294" t="s">
        <v>101</v>
      </c>
      <c r="B294" s="6">
        <v>15000.12</v>
      </c>
      <c r="C294" s="6">
        <v>15000</v>
      </c>
      <c r="D294" s="6">
        <v>15000</v>
      </c>
      <c r="E294" s="6">
        <v>15000</v>
      </c>
    </row>
    <row r="295" spans="1:9" x14ac:dyDescent="0.25">
      <c r="A295" t="s">
        <v>102</v>
      </c>
      <c r="B295" s="6">
        <v>135821.91</v>
      </c>
      <c r="C295" s="6">
        <v>138738</v>
      </c>
      <c r="D295" s="6">
        <v>145000</v>
      </c>
      <c r="E295" s="6">
        <v>155000</v>
      </c>
    </row>
    <row r="296" spans="1:9" x14ac:dyDescent="0.25">
      <c r="A296" t="s">
        <v>103</v>
      </c>
      <c r="B296" s="6">
        <v>370731.26</v>
      </c>
      <c r="C296" s="6">
        <v>453139</v>
      </c>
      <c r="D296" s="6">
        <v>380000</v>
      </c>
      <c r="E296" s="6">
        <v>400000</v>
      </c>
    </row>
    <row r="297" spans="1:9" x14ac:dyDescent="0.25">
      <c r="A297" t="s">
        <v>104</v>
      </c>
      <c r="B297" s="6">
        <v>10953.53</v>
      </c>
      <c r="C297" s="6">
        <v>10749</v>
      </c>
      <c r="D297" s="6">
        <v>15000</v>
      </c>
      <c r="E297" s="6">
        <v>13000</v>
      </c>
    </row>
    <row r="298" spans="1:9" x14ac:dyDescent="0.25">
      <c r="A298" t="s">
        <v>105</v>
      </c>
      <c r="B298" s="6">
        <v>30554.15</v>
      </c>
      <c r="C298" s="6">
        <v>35700</v>
      </c>
      <c r="D298" s="6">
        <v>37000</v>
      </c>
      <c r="E298" s="6">
        <v>32000</v>
      </c>
    </row>
    <row r="299" spans="1:9" x14ac:dyDescent="0.25">
      <c r="A299" t="s">
        <v>106</v>
      </c>
      <c r="B299" s="6">
        <v>91848.31</v>
      </c>
      <c r="C299" s="6">
        <v>94347</v>
      </c>
      <c r="D299" s="6">
        <v>42000</v>
      </c>
      <c r="E299" s="6">
        <v>88000</v>
      </c>
    </row>
    <row r="300" spans="1:9" x14ac:dyDescent="0.25">
      <c r="A300" t="s">
        <v>107</v>
      </c>
      <c r="B300" s="7">
        <v>230358.09</v>
      </c>
      <c r="C300" s="7">
        <v>305235</v>
      </c>
      <c r="D300" s="7">
        <v>261500</v>
      </c>
      <c r="E300" s="7">
        <v>256200</v>
      </c>
    </row>
    <row r="301" spans="1:9" s="19" customFormat="1" x14ac:dyDescent="0.25">
      <c r="B301" s="8"/>
      <c r="C301" s="8"/>
      <c r="D301" s="8"/>
      <c r="E301" s="8"/>
    </row>
    <row r="302" spans="1:9" x14ac:dyDescent="0.25">
      <c r="A302" t="s">
        <v>20</v>
      </c>
      <c r="B302" s="7">
        <f>SUM(B294:B301)</f>
        <v>885267.37</v>
      </c>
      <c r="C302" s="7">
        <f t="shared" ref="C302:E302" si="11">SUM(C294:C301)</f>
        <v>1052908</v>
      </c>
      <c r="D302" s="7">
        <f t="shared" si="11"/>
        <v>895500</v>
      </c>
      <c r="E302" s="7">
        <f t="shared" si="11"/>
        <v>959200</v>
      </c>
      <c r="F302" s="6"/>
      <c r="G302" s="6"/>
      <c r="H302" s="6"/>
      <c r="I302" s="6"/>
    </row>
    <row r="303" spans="1:9" x14ac:dyDescent="0.25">
      <c r="B303" s="6"/>
      <c r="C303" s="6"/>
      <c r="D303" s="6"/>
      <c r="E303" s="6"/>
    </row>
    <row r="304" spans="1:9" x14ac:dyDescent="0.25">
      <c r="B304" s="6"/>
      <c r="C304" s="6"/>
      <c r="D304" s="6"/>
      <c r="E304" s="6"/>
    </row>
    <row r="305" spans="1:5" x14ac:dyDescent="0.25">
      <c r="A305" t="s">
        <v>108</v>
      </c>
      <c r="B305" s="6">
        <v>117431</v>
      </c>
      <c r="C305" s="6">
        <v>0</v>
      </c>
      <c r="D305" s="6">
        <v>90000</v>
      </c>
      <c r="E305" s="6">
        <v>100000</v>
      </c>
    </row>
    <row r="306" spans="1:5" x14ac:dyDescent="0.25">
      <c r="A306" t="s">
        <v>109</v>
      </c>
      <c r="B306" s="6">
        <v>99153.93</v>
      </c>
      <c r="C306" s="6">
        <v>101205</v>
      </c>
      <c r="D306" s="6">
        <v>100000</v>
      </c>
      <c r="E306" s="6">
        <v>100000</v>
      </c>
    </row>
    <row r="307" spans="1:5" x14ac:dyDescent="0.25">
      <c r="A307" t="s">
        <v>110</v>
      </c>
      <c r="B307" s="6">
        <v>25000</v>
      </c>
      <c r="C307" s="6">
        <v>30000</v>
      </c>
      <c r="D307" s="6">
        <v>35000</v>
      </c>
      <c r="E307" s="6">
        <v>35000</v>
      </c>
    </row>
    <row r="308" spans="1:5" x14ac:dyDescent="0.25">
      <c r="A308" t="s">
        <v>111</v>
      </c>
      <c r="B308" s="6">
        <v>0</v>
      </c>
      <c r="C308" s="6">
        <v>0</v>
      </c>
      <c r="D308" s="6">
        <v>3000</v>
      </c>
      <c r="E308" s="6">
        <v>3000</v>
      </c>
    </row>
    <row r="309" spans="1:5" x14ac:dyDescent="0.25">
      <c r="A309" t="s">
        <v>112</v>
      </c>
      <c r="B309" s="6">
        <v>233852.11</v>
      </c>
      <c r="C309" s="6">
        <v>109981</v>
      </c>
      <c r="D309" s="6">
        <v>175000</v>
      </c>
      <c r="E309" s="6">
        <v>175000</v>
      </c>
    </row>
    <row r="310" spans="1:5" x14ac:dyDescent="0.25">
      <c r="A310" t="s">
        <v>113</v>
      </c>
      <c r="B310" s="6">
        <v>58734.42</v>
      </c>
      <c r="C310" s="6">
        <v>130081</v>
      </c>
      <c r="D310" s="6">
        <v>35000</v>
      </c>
      <c r="E310" s="6">
        <v>50000</v>
      </c>
    </row>
    <row r="311" spans="1:5" x14ac:dyDescent="0.25">
      <c r="A311" t="s">
        <v>114</v>
      </c>
      <c r="B311" s="6">
        <v>60000</v>
      </c>
      <c r="C311" s="6">
        <v>72000</v>
      </c>
      <c r="D311" s="6">
        <v>60000</v>
      </c>
      <c r="E311" s="6">
        <v>60000</v>
      </c>
    </row>
    <row r="312" spans="1:5" x14ac:dyDescent="0.25">
      <c r="A312" t="s">
        <v>115</v>
      </c>
      <c r="B312" s="6">
        <v>17773.71</v>
      </c>
      <c r="C312" s="6">
        <v>23963</v>
      </c>
      <c r="D312" s="6">
        <v>15000</v>
      </c>
      <c r="E312" s="6">
        <v>25000</v>
      </c>
    </row>
    <row r="313" spans="1:5" x14ac:dyDescent="0.25">
      <c r="A313" t="s">
        <v>116</v>
      </c>
      <c r="B313" s="6">
        <v>14999.97</v>
      </c>
      <c r="C313" s="6">
        <v>15079</v>
      </c>
      <c r="D313" s="6">
        <v>20000</v>
      </c>
      <c r="E313" s="6">
        <v>17000</v>
      </c>
    </row>
    <row r="314" spans="1:5" x14ac:dyDescent="0.25">
      <c r="A314" t="s">
        <v>117</v>
      </c>
      <c r="B314" s="6">
        <v>-106</v>
      </c>
      <c r="C314" s="6">
        <v>0</v>
      </c>
      <c r="D314" s="6">
        <v>0</v>
      </c>
      <c r="E314" s="6">
        <v>0</v>
      </c>
    </row>
    <row r="315" spans="1:5" x14ac:dyDescent="0.25">
      <c r="A315" t="s">
        <v>118</v>
      </c>
      <c r="B315" s="6">
        <v>4500</v>
      </c>
      <c r="C315" s="6">
        <v>4721</v>
      </c>
      <c r="D315" s="6">
        <v>4500</v>
      </c>
      <c r="E315" s="6">
        <v>4500</v>
      </c>
    </row>
    <row r="316" spans="1:5" x14ac:dyDescent="0.25">
      <c r="A316" t="s">
        <v>119</v>
      </c>
      <c r="B316" s="6">
        <v>0</v>
      </c>
      <c r="C316" s="6">
        <v>2792</v>
      </c>
      <c r="D316" s="6">
        <v>0</v>
      </c>
      <c r="E316" s="6">
        <v>2000</v>
      </c>
    </row>
    <row r="317" spans="1:5" x14ac:dyDescent="0.25">
      <c r="A317" t="s">
        <v>120</v>
      </c>
      <c r="B317" s="6">
        <v>13653.3</v>
      </c>
      <c r="C317" s="6">
        <v>7738</v>
      </c>
      <c r="D317" s="6">
        <v>20000</v>
      </c>
      <c r="E317" s="6">
        <v>10000</v>
      </c>
    </row>
    <row r="318" spans="1:5" x14ac:dyDescent="0.25">
      <c r="A318" t="s">
        <v>121</v>
      </c>
      <c r="B318" s="6">
        <v>14660.97</v>
      </c>
      <c r="C318" s="6">
        <v>26352</v>
      </c>
      <c r="D318" s="6">
        <v>25000</v>
      </c>
      <c r="E318" s="6">
        <v>30000</v>
      </c>
    </row>
    <row r="319" spans="1:5" x14ac:dyDescent="0.25">
      <c r="A319" t="s">
        <v>122</v>
      </c>
      <c r="B319" s="6">
        <v>53517.279999999999</v>
      </c>
      <c r="C319" s="6">
        <v>56753</v>
      </c>
      <c r="D319" s="6">
        <v>75000</v>
      </c>
      <c r="E319" s="6">
        <v>65000</v>
      </c>
    </row>
    <row r="320" spans="1:5" x14ac:dyDescent="0.25">
      <c r="A320" t="s">
        <v>83</v>
      </c>
      <c r="B320" s="6">
        <v>4091.99</v>
      </c>
      <c r="C320" s="6">
        <v>4114</v>
      </c>
      <c r="D320" s="6">
        <v>5000</v>
      </c>
      <c r="E320" s="6">
        <v>5000</v>
      </c>
    </row>
    <row r="321" spans="1:9" x14ac:dyDescent="0.25">
      <c r="A321" t="s">
        <v>123</v>
      </c>
      <c r="B321" s="6">
        <v>1754.1</v>
      </c>
      <c r="C321" s="6">
        <v>1862</v>
      </c>
      <c r="D321" s="6">
        <v>3000</v>
      </c>
      <c r="E321" s="6">
        <v>3000</v>
      </c>
    </row>
    <row r="322" spans="1:9" x14ac:dyDescent="0.25">
      <c r="A322" t="s">
        <v>34</v>
      </c>
      <c r="B322" s="6">
        <v>5463.96</v>
      </c>
      <c r="C322" s="6">
        <v>15509</v>
      </c>
      <c r="D322" s="6">
        <v>12000</v>
      </c>
      <c r="E322" s="6">
        <v>18000</v>
      </c>
    </row>
    <row r="323" spans="1:9" x14ac:dyDescent="0.25">
      <c r="A323" t="s">
        <v>35</v>
      </c>
      <c r="B323" s="6">
        <v>0</v>
      </c>
      <c r="C323" s="6">
        <v>0</v>
      </c>
      <c r="D323" s="6">
        <v>0</v>
      </c>
      <c r="E323" s="6">
        <v>2000</v>
      </c>
    </row>
    <row r="324" spans="1:9" x14ac:dyDescent="0.25">
      <c r="A324" t="s">
        <v>36</v>
      </c>
      <c r="B324" s="6">
        <v>3319.58</v>
      </c>
      <c r="C324" s="6">
        <v>2297</v>
      </c>
      <c r="D324" s="6">
        <v>4000</v>
      </c>
      <c r="E324" s="6">
        <v>4000</v>
      </c>
    </row>
    <row r="325" spans="1:9" x14ac:dyDescent="0.25">
      <c r="A325" t="s">
        <v>37</v>
      </c>
      <c r="B325" s="6">
        <v>643.91999999999996</v>
      </c>
      <c r="C325" s="6">
        <v>0</v>
      </c>
      <c r="D325" s="6">
        <v>0</v>
      </c>
      <c r="E325" s="6">
        <v>1000</v>
      </c>
    </row>
    <row r="326" spans="1:9" x14ac:dyDescent="0.25">
      <c r="A326" t="s">
        <v>124</v>
      </c>
      <c r="B326" s="6">
        <v>146785.65</v>
      </c>
      <c r="C326" s="6">
        <v>155004</v>
      </c>
      <c r="D326" s="6">
        <v>155000</v>
      </c>
      <c r="E326" s="6">
        <v>190000</v>
      </c>
    </row>
    <row r="327" spans="1:9" x14ac:dyDescent="0.25">
      <c r="A327" t="s">
        <v>125</v>
      </c>
      <c r="B327" s="6">
        <v>3382.04</v>
      </c>
      <c r="C327" s="6">
        <v>2082</v>
      </c>
      <c r="D327" s="6">
        <v>5000</v>
      </c>
      <c r="E327" s="6">
        <v>5000</v>
      </c>
    </row>
    <row r="328" spans="1:9" x14ac:dyDescent="0.25">
      <c r="A328" t="s">
        <v>41</v>
      </c>
      <c r="B328" s="6">
        <v>5469.76</v>
      </c>
      <c r="C328" s="6">
        <v>2231</v>
      </c>
      <c r="D328" s="6">
        <v>10000</v>
      </c>
      <c r="E328" s="6">
        <v>6000</v>
      </c>
    </row>
    <row r="329" spans="1:9" x14ac:dyDescent="0.25">
      <c r="A329" t="s">
        <v>42</v>
      </c>
      <c r="B329" s="6">
        <v>9492</v>
      </c>
      <c r="C329" s="6">
        <v>11282</v>
      </c>
      <c r="D329" s="6">
        <v>8000</v>
      </c>
      <c r="E329" s="6">
        <v>10000</v>
      </c>
    </row>
    <row r="330" spans="1:9" x14ac:dyDescent="0.25">
      <c r="A330" t="s">
        <v>44</v>
      </c>
      <c r="B330" s="6">
        <v>12352.79</v>
      </c>
      <c r="C330" s="6">
        <v>8830</v>
      </c>
      <c r="D330" s="6">
        <v>15000</v>
      </c>
      <c r="E330" s="6">
        <v>12000</v>
      </c>
    </row>
    <row r="331" spans="1:9" x14ac:dyDescent="0.25">
      <c r="A331" t="s">
        <v>126</v>
      </c>
      <c r="B331" s="6">
        <v>6281.64</v>
      </c>
      <c r="C331" s="6">
        <v>13245</v>
      </c>
      <c r="D331" s="6">
        <v>7000</v>
      </c>
      <c r="E331" s="6">
        <v>15000</v>
      </c>
    </row>
    <row r="332" spans="1:9" x14ac:dyDescent="0.25">
      <c r="A332" t="s">
        <v>45</v>
      </c>
      <c r="B332" s="6">
        <v>18862.849999999999</v>
      </c>
      <c r="C332" s="6">
        <v>2020</v>
      </c>
      <c r="D332" s="6">
        <v>3500</v>
      </c>
      <c r="E332" s="6">
        <v>3500</v>
      </c>
    </row>
    <row r="333" spans="1:9" x14ac:dyDescent="0.25">
      <c r="A333" t="s">
        <v>127</v>
      </c>
      <c r="B333" s="7">
        <v>-143.25</v>
      </c>
      <c r="C333" s="7">
        <v>11</v>
      </c>
      <c r="D333" s="7">
        <v>0</v>
      </c>
      <c r="E333" s="7">
        <v>0</v>
      </c>
    </row>
    <row r="334" spans="1:9" s="19" customFormat="1" x14ac:dyDescent="0.25">
      <c r="B334" s="6"/>
      <c r="C334" s="6"/>
      <c r="D334" s="6"/>
      <c r="E334" s="6"/>
    </row>
    <row r="335" spans="1:9" x14ac:dyDescent="0.25">
      <c r="A335" t="s">
        <v>214</v>
      </c>
      <c r="B335" s="7">
        <f>SUM(B302:B334)</f>
        <v>1816195.09</v>
      </c>
      <c r="C335" s="7">
        <f t="shared" ref="C335:E335" si="12">SUM(C302:C334)</f>
        <v>1852060</v>
      </c>
      <c r="D335" s="7">
        <f t="shared" si="12"/>
        <v>1780500</v>
      </c>
      <c r="E335" s="7">
        <f t="shared" si="12"/>
        <v>1910200</v>
      </c>
      <c r="F335" s="6"/>
      <c r="G335" s="6"/>
      <c r="H335" s="6"/>
      <c r="I335" s="6"/>
    </row>
    <row r="336" spans="1:9" x14ac:dyDescent="0.25">
      <c r="B336" s="6"/>
      <c r="C336" s="6"/>
      <c r="D336" s="6"/>
      <c r="E336" s="6"/>
    </row>
    <row r="337" spans="1:9" x14ac:dyDescent="0.25">
      <c r="A337" s="5" t="s">
        <v>49</v>
      </c>
      <c r="B337" s="6"/>
      <c r="C337" s="6"/>
      <c r="D337" s="6"/>
      <c r="E337" s="6"/>
    </row>
    <row r="338" spans="1:9" x14ac:dyDescent="0.25">
      <c r="A338" t="s">
        <v>128</v>
      </c>
      <c r="B338" s="6">
        <v>-101121.53</v>
      </c>
      <c r="C338" s="6">
        <v>-85375</v>
      </c>
      <c r="D338" s="6">
        <v>-100000</v>
      </c>
      <c r="E338" s="6">
        <v>-100000</v>
      </c>
    </row>
    <row r="339" spans="1:9" x14ac:dyDescent="0.25">
      <c r="A339" t="s">
        <v>51</v>
      </c>
      <c r="B339" s="6">
        <v>-29163.040000000001</v>
      </c>
      <c r="C339" s="6">
        <v>0</v>
      </c>
      <c r="D339" s="6">
        <v>-1500</v>
      </c>
      <c r="E339" s="6">
        <v>-1500</v>
      </c>
    </row>
    <row r="340" spans="1:9" x14ac:dyDescent="0.25">
      <c r="A340" t="s">
        <v>129</v>
      </c>
      <c r="B340" s="6">
        <v>1053</v>
      </c>
      <c r="C340" s="6">
        <v>632</v>
      </c>
      <c r="D340" s="6">
        <v>1200</v>
      </c>
      <c r="E340" s="6">
        <v>1200</v>
      </c>
    </row>
    <row r="341" spans="1:9" x14ac:dyDescent="0.25">
      <c r="A341" t="s">
        <v>130</v>
      </c>
      <c r="B341" s="6">
        <v>56226.28</v>
      </c>
      <c r="C341" s="6">
        <v>51995</v>
      </c>
      <c r="D341" s="6">
        <v>65000</v>
      </c>
      <c r="E341" s="6">
        <v>63000</v>
      </c>
    </row>
    <row r="342" spans="1:9" x14ac:dyDescent="0.25">
      <c r="A342" t="s">
        <v>64</v>
      </c>
      <c r="B342" s="7">
        <v>7539.44</v>
      </c>
      <c r="C342" s="7">
        <v>15682</v>
      </c>
      <c r="D342" s="7">
        <v>10000</v>
      </c>
      <c r="E342" s="7">
        <v>20000</v>
      </c>
    </row>
    <row r="343" spans="1:9" s="19" customFormat="1" x14ac:dyDescent="0.25">
      <c r="B343" s="6"/>
      <c r="C343" s="6"/>
      <c r="D343" s="6"/>
      <c r="E343" s="6"/>
    </row>
    <row r="344" spans="1:9" x14ac:dyDescent="0.25">
      <c r="A344" t="s">
        <v>65</v>
      </c>
      <c r="B344" s="7">
        <f>SUM(B338:B343)</f>
        <v>-65465.850000000006</v>
      </c>
      <c r="C344" s="7">
        <f t="shared" ref="C344:E344" si="13">SUM(C338:C343)</f>
        <v>-17066</v>
      </c>
      <c r="D344" s="7">
        <f t="shared" si="13"/>
        <v>-25300</v>
      </c>
      <c r="E344" s="7">
        <f t="shared" si="13"/>
        <v>-17300</v>
      </c>
      <c r="F344" s="6"/>
      <c r="G344" s="6"/>
      <c r="H344" s="6"/>
      <c r="I344" s="6"/>
    </row>
    <row r="345" spans="1:9" x14ac:dyDescent="0.25">
      <c r="B345" s="6"/>
      <c r="C345" s="6"/>
      <c r="D345" s="6"/>
      <c r="E345" s="6"/>
    </row>
    <row r="346" spans="1:9" ht="15.75" thickBot="1" x14ac:dyDescent="0.3">
      <c r="A346" t="s">
        <v>66</v>
      </c>
      <c r="B346" s="23">
        <f>+B290+B335+B344</f>
        <v>1646233.06</v>
      </c>
      <c r="C346" s="23">
        <f t="shared" ref="C346:E346" si="14">+C290+C335+C344</f>
        <v>1724430</v>
      </c>
      <c r="D346" s="23">
        <f t="shared" si="14"/>
        <v>1675200</v>
      </c>
      <c r="E346" s="23">
        <f t="shared" si="14"/>
        <v>1797900</v>
      </c>
      <c r="F346" s="6"/>
      <c r="G346" s="6"/>
      <c r="H346" s="6"/>
      <c r="I346" s="6"/>
    </row>
    <row r="347" spans="1:9" s="19" customFormat="1" ht="15.75" thickTop="1" x14ac:dyDescent="0.25">
      <c r="B347" s="8"/>
      <c r="C347" s="8"/>
      <c r="D347" s="8"/>
      <c r="E347" s="8"/>
      <c r="F347" s="6"/>
      <c r="G347" s="6"/>
      <c r="H347" s="6"/>
      <c r="I347" s="6"/>
    </row>
    <row r="348" spans="1:9" s="19" customFormat="1" ht="21" x14ac:dyDescent="0.35">
      <c r="A348" s="9" t="s">
        <v>215</v>
      </c>
      <c r="B348" s="18"/>
      <c r="C348" s="18"/>
      <c r="D348" s="18"/>
      <c r="E348" s="18"/>
      <c r="F348" s="6"/>
      <c r="G348" s="6"/>
      <c r="H348" s="6"/>
      <c r="I348" s="6"/>
    </row>
    <row r="349" spans="1:9" s="19" customFormat="1" ht="21" x14ac:dyDescent="0.35">
      <c r="A349" s="9" t="s">
        <v>176</v>
      </c>
      <c r="B349" s="18"/>
      <c r="C349" s="18"/>
      <c r="D349" s="18"/>
      <c r="E349" s="18"/>
      <c r="F349" s="6"/>
      <c r="G349" s="6"/>
      <c r="H349" s="6"/>
      <c r="I349" s="6"/>
    </row>
    <row r="350" spans="1:9" s="19" customFormat="1" x14ac:dyDescent="0.25">
      <c r="B350" s="8"/>
      <c r="C350" s="8"/>
      <c r="D350" s="8"/>
      <c r="E350" s="8"/>
      <c r="F350" s="6"/>
      <c r="G350" s="6"/>
      <c r="H350" s="6"/>
      <c r="I350" s="6"/>
    </row>
    <row r="351" spans="1:9" s="19" customFormat="1" x14ac:dyDescent="0.25">
      <c r="A351" s="17" t="s">
        <v>198</v>
      </c>
      <c r="B351" s="16" t="s">
        <v>177</v>
      </c>
      <c r="C351" s="16" t="s">
        <v>178</v>
      </c>
      <c r="D351" s="16" t="s">
        <v>179</v>
      </c>
      <c r="E351" s="16" t="s">
        <v>180</v>
      </c>
      <c r="F351" s="6"/>
      <c r="G351" s="6"/>
      <c r="H351" s="6"/>
      <c r="I351" s="6"/>
    </row>
    <row r="352" spans="1:9" s="19" customFormat="1" x14ac:dyDescent="0.25">
      <c r="B352" s="8"/>
      <c r="C352" s="8"/>
      <c r="D352" s="8"/>
      <c r="E352" s="8"/>
      <c r="F352" s="6"/>
      <c r="G352" s="6"/>
      <c r="H352" s="6"/>
      <c r="I352" s="6"/>
    </row>
    <row r="353" spans="1:9" s="19" customFormat="1" x14ac:dyDescent="0.25">
      <c r="A353" s="19" t="s">
        <v>216</v>
      </c>
      <c r="B353" s="8">
        <v>2200000</v>
      </c>
      <c r="C353" s="8"/>
      <c r="D353" s="8"/>
      <c r="E353" s="8">
        <f>+B353+C353+D353</f>
        <v>2200000</v>
      </c>
      <c r="F353" s="6"/>
      <c r="G353" s="6"/>
      <c r="H353" s="6"/>
      <c r="I353" s="6"/>
    </row>
    <row r="354" spans="1:9" s="19" customFormat="1" x14ac:dyDescent="0.25">
      <c r="B354" s="8"/>
      <c r="C354" s="8"/>
      <c r="D354" s="8"/>
      <c r="E354" s="8"/>
      <c r="F354" s="6"/>
      <c r="G354" s="6"/>
      <c r="H354" s="6"/>
      <c r="I354" s="6"/>
    </row>
    <row r="355" spans="1:9" s="19" customFormat="1" x14ac:dyDescent="0.25">
      <c r="B355" s="7"/>
      <c r="C355" s="7"/>
      <c r="D355" s="7"/>
      <c r="E355" s="7"/>
      <c r="F355" s="6"/>
      <c r="G355" s="6"/>
      <c r="H355" s="6"/>
      <c r="I355" s="6"/>
    </row>
    <row r="356" spans="1:9" s="19" customFormat="1" ht="15.75" thickBot="1" x14ac:dyDescent="0.3">
      <c r="A356" s="19" t="s">
        <v>195</v>
      </c>
      <c r="B356" s="32">
        <v>2200000</v>
      </c>
      <c r="C356" s="32">
        <v>0</v>
      </c>
      <c r="D356" s="32">
        <v>0</v>
      </c>
      <c r="E356" s="33">
        <f>+B356+C356+D356</f>
        <v>2200000</v>
      </c>
      <c r="F356" s="6"/>
      <c r="G356" s="6"/>
      <c r="H356" s="6"/>
      <c r="I356" s="6"/>
    </row>
    <row r="357" spans="1:9" s="19" customFormat="1" ht="15.75" thickTop="1" x14ac:dyDescent="0.25">
      <c r="B357" s="8"/>
      <c r="C357" s="8"/>
      <c r="D357" s="8"/>
      <c r="E357" s="8"/>
      <c r="F357" s="6"/>
      <c r="G357" s="6"/>
      <c r="H357" s="6"/>
      <c r="I357" s="6"/>
    </row>
    <row r="358" spans="1:9" s="19" customFormat="1" ht="21" x14ac:dyDescent="0.35">
      <c r="A358" s="9" t="s">
        <v>0</v>
      </c>
      <c r="B358" s="22"/>
      <c r="C358" s="9"/>
      <c r="D358" s="9"/>
      <c r="E358" s="9"/>
      <c r="F358" s="6"/>
      <c r="G358" s="6"/>
      <c r="H358" s="6"/>
      <c r="I358" s="6"/>
    </row>
    <row r="359" spans="1:9" s="19" customFormat="1" ht="21" x14ac:dyDescent="0.35">
      <c r="A359" s="9" t="s">
        <v>1</v>
      </c>
      <c r="B359" s="22"/>
      <c r="C359" s="9"/>
      <c r="D359" s="9"/>
      <c r="E359" s="9"/>
      <c r="F359" s="6"/>
      <c r="G359" s="6"/>
      <c r="H359" s="6"/>
      <c r="I359" s="6"/>
    </row>
    <row r="360" spans="1:9" s="19" customFormat="1" ht="21" x14ac:dyDescent="0.35">
      <c r="A360" s="17" t="s">
        <v>217</v>
      </c>
      <c r="B360" s="9"/>
      <c r="C360" s="9"/>
      <c r="D360" s="9"/>
      <c r="E360" s="9"/>
      <c r="F360" s="6"/>
      <c r="G360" s="6"/>
      <c r="H360" s="6"/>
      <c r="I360" s="6"/>
    </row>
    <row r="361" spans="1:9" s="19" customFormat="1" x14ac:dyDescent="0.25">
      <c r="B361" s="10">
        <v>2013</v>
      </c>
      <c r="C361" s="10" t="s">
        <v>148</v>
      </c>
      <c r="D361" s="10">
        <v>2014</v>
      </c>
      <c r="E361" s="10" t="s">
        <v>146</v>
      </c>
      <c r="F361" s="6"/>
      <c r="G361" s="6"/>
      <c r="H361" s="6"/>
      <c r="I361" s="6"/>
    </row>
    <row r="362" spans="1:9" s="19" customFormat="1" x14ac:dyDescent="0.25">
      <c r="B362" s="3" t="s">
        <v>150</v>
      </c>
      <c r="C362" s="3" t="s">
        <v>149</v>
      </c>
      <c r="D362" s="3" t="s">
        <v>147</v>
      </c>
      <c r="E362" s="3" t="s">
        <v>147</v>
      </c>
      <c r="F362" s="6"/>
      <c r="G362" s="6"/>
      <c r="H362" s="6"/>
      <c r="I362" s="6"/>
    </row>
    <row r="363" spans="1:9" s="19" customFormat="1" x14ac:dyDescent="0.25">
      <c r="B363" s="8"/>
      <c r="C363" s="8"/>
      <c r="D363" s="8"/>
      <c r="E363" s="8"/>
      <c r="F363" s="6"/>
      <c r="G363" s="6"/>
      <c r="H363" s="6"/>
      <c r="I363" s="6"/>
    </row>
    <row r="364" spans="1:9" x14ac:dyDescent="0.25">
      <c r="A364" s="5" t="s">
        <v>131</v>
      </c>
      <c r="B364" s="6"/>
      <c r="C364" s="6"/>
      <c r="D364" s="6"/>
      <c r="E364" s="6"/>
    </row>
    <row r="365" spans="1:9" x14ac:dyDescent="0.25">
      <c r="A365" t="s">
        <v>132</v>
      </c>
      <c r="B365" s="6">
        <v>-132718.79999999999</v>
      </c>
      <c r="C365" s="6">
        <v>-197030</v>
      </c>
      <c r="D365" s="6">
        <v>-125000</v>
      </c>
      <c r="E365" s="6">
        <v>-215000</v>
      </c>
    </row>
    <row r="366" spans="1:9" x14ac:dyDescent="0.25">
      <c r="A366" t="s">
        <v>133</v>
      </c>
      <c r="B366" s="6">
        <v>0</v>
      </c>
      <c r="C366" s="6">
        <v>-9360</v>
      </c>
      <c r="D366" s="6">
        <v>0</v>
      </c>
      <c r="E366" s="6">
        <v>0</v>
      </c>
    </row>
    <row r="367" spans="1:9" x14ac:dyDescent="0.25">
      <c r="A367" t="s">
        <v>134</v>
      </c>
      <c r="B367" s="6">
        <v>0</v>
      </c>
      <c r="C367" s="6">
        <v>-53349</v>
      </c>
      <c r="D367" s="6">
        <v>-50000</v>
      </c>
      <c r="E367" s="6">
        <v>-110000</v>
      </c>
    </row>
    <row r="368" spans="1:9" x14ac:dyDescent="0.25">
      <c r="A368" t="s">
        <v>135</v>
      </c>
      <c r="B368" s="6">
        <v>-2786.08</v>
      </c>
      <c r="C368" s="6">
        <v>-12679</v>
      </c>
      <c r="D368" s="6">
        <v>-6000</v>
      </c>
      <c r="E368" s="6">
        <v>-10000</v>
      </c>
    </row>
    <row r="369" spans="1:9" x14ac:dyDescent="0.25">
      <c r="A369" t="s">
        <v>136</v>
      </c>
      <c r="B369" s="6">
        <v>-8651.7099999999991</v>
      </c>
      <c r="C369" s="6">
        <v>-15213</v>
      </c>
      <c r="D369" s="6">
        <v>-5000</v>
      </c>
      <c r="E369" s="6">
        <v>-10000</v>
      </c>
    </row>
    <row r="370" spans="1:9" x14ac:dyDescent="0.25">
      <c r="A370" t="s">
        <v>137</v>
      </c>
      <c r="B370" s="6">
        <v>-53040</v>
      </c>
      <c r="C370" s="6">
        <v>-153732</v>
      </c>
      <c r="D370" s="6">
        <v>-42000</v>
      </c>
      <c r="E370" s="6">
        <v>-60000</v>
      </c>
    </row>
    <row r="371" spans="1:9" x14ac:dyDescent="0.25">
      <c r="A371" t="s">
        <v>9</v>
      </c>
      <c r="B371" s="7">
        <v>-37899.31</v>
      </c>
      <c r="C371" s="7">
        <v>-110000</v>
      </c>
      <c r="D371" s="7">
        <v>-120000</v>
      </c>
      <c r="E371" s="7">
        <v>-120000</v>
      </c>
    </row>
    <row r="372" spans="1:9" s="19" customFormat="1" x14ac:dyDescent="0.25">
      <c r="B372" s="6"/>
      <c r="C372" s="6"/>
      <c r="D372" s="6"/>
      <c r="E372" s="6"/>
    </row>
    <row r="373" spans="1:9" x14ac:dyDescent="0.25">
      <c r="A373" t="s">
        <v>138</v>
      </c>
      <c r="B373" s="7">
        <f>SUM(B365:B372)</f>
        <v>-235095.89999999997</v>
      </c>
      <c r="C373" s="7">
        <f t="shared" ref="C373:E373" si="15">SUM(C365:C372)</f>
        <v>-551363</v>
      </c>
      <c r="D373" s="7">
        <f t="shared" si="15"/>
        <v>-348000</v>
      </c>
      <c r="E373" s="7">
        <f t="shared" si="15"/>
        <v>-525000</v>
      </c>
      <c r="F373" s="6"/>
      <c r="G373" s="6"/>
      <c r="H373" s="6"/>
      <c r="I373" s="6"/>
    </row>
    <row r="374" spans="1:9" s="19" customFormat="1" x14ac:dyDescent="0.25">
      <c r="B374" s="8"/>
      <c r="C374" s="8"/>
      <c r="D374" s="8"/>
      <c r="E374" s="8"/>
      <c r="F374" s="6"/>
      <c r="G374" s="6"/>
      <c r="H374" s="6"/>
      <c r="I374" s="6"/>
    </row>
    <row r="375" spans="1:9" s="19" customFormat="1" x14ac:dyDescent="0.25">
      <c r="A375" s="5" t="s">
        <v>218</v>
      </c>
      <c r="B375" s="8"/>
      <c r="C375" s="8"/>
      <c r="D375" s="8"/>
      <c r="E375" s="8"/>
      <c r="F375" s="6"/>
      <c r="G375" s="6"/>
      <c r="H375" s="6"/>
      <c r="I375" s="6"/>
    </row>
    <row r="376" spans="1:9" x14ac:dyDescent="0.25">
      <c r="A376" t="s">
        <v>25</v>
      </c>
      <c r="B376" s="6">
        <v>8963.85</v>
      </c>
      <c r="C376" s="6">
        <v>15553</v>
      </c>
      <c r="D376" s="6">
        <v>3000</v>
      </c>
      <c r="E376" s="6">
        <v>15000</v>
      </c>
    </row>
    <row r="377" spans="1:9" x14ac:dyDescent="0.25">
      <c r="A377" t="s">
        <v>139</v>
      </c>
      <c r="B377" s="6">
        <v>17753.88</v>
      </c>
      <c r="C377" s="6">
        <v>77307</v>
      </c>
      <c r="D377" s="6">
        <v>25000</v>
      </c>
      <c r="E377" s="6">
        <v>40000</v>
      </c>
    </row>
    <row r="378" spans="1:9" x14ac:dyDescent="0.25">
      <c r="A378" t="s">
        <v>140</v>
      </c>
      <c r="B378" s="6">
        <v>21087.29</v>
      </c>
      <c r="C378" s="6">
        <v>25510</v>
      </c>
      <c r="D378" s="6">
        <v>22000</v>
      </c>
      <c r="E378" s="6">
        <v>27000</v>
      </c>
    </row>
    <row r="379" spans="1:9" x14ac:dyDescent="0.25">
      <c r="A379" t="s">
        <v>141</v>
      </c>
      <c r="B379" s="6">
        <v>156172.24</v>
      </c>
      <c r="C379" s="6">
        <v>175008</v>
      </c>
      <c r="D379" s="6">
        <v>175000</v>
      </c>
      <c r="E379" s="6">
        <v>210000</v>
      </c>
    </row>
    <row r="380" spans="1:9" x14ac:dyDescent="0.25">
      <c r="A380" t="s">
        <v>88</v>
      </c>
      <c r="B380" s="6">
        <v>55.68</v>
      </c>
      <c r="C380" s="6">
        <v>0</v>
      </c>
      <c r="D380" s="6">
        <v>1000</v>
      </c>
      <c r="E380" s="6">
        <v>1000</v>
      </c>
    </row>
    <row r="381" spans="1:9" x14ac:dyDescent="0.25">
      <c r="A381" t="s">
        <v>44</v>
      </c>
      <c r="B381" s="7">
        <v>50.94</v>
      </c>
      <c r="C381" s="7">
        <v>55</v>
      </c>
      <c r="D381" s="7">
        <v>100</v>
      </c>
      <c r="E381" s="7">
        <v>100</v>
      </c>
    </row>
    <row r="382" spans="1:9" x14ac:dyDescent="0.25">
      <c r="B382" s="6"/>
      <c r="C382" s="6"/>
      <c r="D382" s="6"/>
      <c r="E382" s="6"/>
    </row>
    <row r="383" spans="1:9" x14ac:dyDescent="0.25">
      <c r="A383" t="s">
        <v>219</v>
      </c>
      <c r="B383" s="7">
        <f>SUM(B376:B382)</f>
        <v>204083.88</v>
      </c>
      <c r="C383" s="7">
        <f t="shared" ref="C383:E383" si="16">SUM(C376:C382)</f>
        <v>293433</v>
      </c>
      <c r="D383" s="7">
        <f t="shared" si="16"/>
        <v>226100</v>
      </c>
      <c r="E383" s="7">
        <f t="shared" si="16"/>
        <v>293100</v>
      </c>
      <c r="F383" s="6"/>
      <c r="G383" s="6"/>
      <c r="H383" s="6"/>
      <c r="I383" s="6"/>
    </row>
    <row r="384" spans="1:9" x14ac:dyDescent="0.25">
      <c r="B384" s="6"/>
      <c r="C384" s="6"/>
      <c r="D384" s="6"/>
      <c r="E384" s="6"/>
    </row>
    <row r="385" spans="1:9" x14ac:dyDescent="0.25">
      <c r="A385" s="5" t="s">
        <v>49</v>
      </c>
      <c r="B385" s="6"/>
      <c r="C385" s="6"/>
      <c r="D385" s="6"/>
      <c r="E385" s="6"/>
    </row>
    <row r="386" spans="1:9" x14ac:dyDescent="0.25">
      <c r="A386" t="s">
        <v>90</v>
      </c>
      <c r="B386" s="6">
        <v>-265.69</v>
      </c>
      <c r="C386" s="6">
        <v>0</v>
      </c>
      <c r="D386" s="6">
        <v>0</v>
      </c>
      <c r="E386" s="6">
        <v>0</v>
      </c>
    </row>
    <row r="387" spans="1:9" x14ac:dyDescent="0.25">
      <c r="A387" t="s">
        <v>142</v>
      </c>
      <c r="B387" s="6">
        <v>0</v>
      </c>
      <c r="C387" s="6">
        <v>0</v>
      </c>
      <c r="D387" s="6">
        <v>0</v>
      </c>
      <c r="E387" s="6">
        <v>-35000</v>
      </c>
    </row>
    <row r="388" spans="1:9" x14ac:dyDescent="0.25">
      <c r="A388" t="s">
        <v>143</v>
      </c>
      <c r="B388" s="7">
        <v>7621.8</v>
      </c>
      <c r="C388" s="7">
        <v>7164</v>
      </c>
      <c r="D388" s="7">
        <v>8400</v>
      </c>
      <c r="E388" s="7">
        <v>8000</v>
      </c>
    </row>
    <row r="389" spans="1:9" x14ac:dyDescent="0.25">
      <c r="B389" s="6"/>
      <c r="C389" s="6"/>
      <c r="D389" s="6"/>
      <c r="E389" s="6"/>
    </row>
    <row r="390" spans="1:9" x14ac:dyDescent="0.25">
      <c r="A390" t="s">
        <v>65</v>
      </c>
      <c r="B390" s="7">
        <f>SUM(B386:B389)</f>
        <v>7356.1100000000006</v>
      </c>
      <c r="C390" s="7">
        <f t="shared" ref="C390:E390" si="17">SUM(C386:C389)</f>
        <v>7164</v>
      </c>
      <c r="D390" s="7">
        <f t="shared" si="17"/>
        <v>8400</v>
      </c>
      <c r="E390" s="7">
        <f t="shared" si="17"/>
        <v>-27000</v>
      </c>
      <c r="F390" s="6"/>
      <c r="G390" s="6"/>
      <c r="H390" s="6"/>
      <c r="I390" s="6"/>
    </row>
    <row r="391" spans="1:9" x14ac:dyDescent="0.25">
      <c r="B391" s="6"/>
      <c r="C391" s="6"/>
      <c r="D391" s="6"/>
      <c r="E391" s="6"/>
    </row>
    <row r="392" spans="1:9" ht="15.75" thickBot="1" x14ac:dyDescent="0.3">
      <c r="A392" t="s">
        <v>66</v>
      </c>
      <c r="B392" s="23">
        <f>+B373+B383+B390</f>
        <v>-23655.90999999996</v>
      </c>
      <c r="C392" s="23">
        <f t="shared" ref="C392:E392" si="18">+C373+C383+C390</f>
        <v>-250766</v>
      </c>
      <c r="D392" s="23">
        <f t="shared" si="18"/>
        <v>-113500</v>
      </c>
      <c r="E392" s="23">
        <f t="shared" si="18"/>
        <v>-258900</v>
      </c>
      <c r="F392" s="6"/>
      <c r="G392" s="6"/>
      <c r="H392" s="6"/>
      <c r="I392" s="6"/>
    </row>
    <row r="393" spans="1:9" s="19" customFormat="1" ht="15.75" thickTop="1" x14ac:dyDescent="0.25">
      <c r="B393" s="8"/>
      <c r="C393" s="8"/>
      <c r="D393" s="8"/>
      <c r="E393" s="8"/>
      <c r="F393" s="6"/>
      <c r="G393" s="6"/>
      <c r="H393" s="6"/>
      <c r="I393" s="6"/>
    </row>
    <row r="394" spans="1:9" s="19" customFormat="1" ht="21" x14ac:dyDescent="0.35">
      <c r="A394" s="9" t="s">
        <v>151</v>
      </c>
      <c r="B394" s="18"/>
      <c r="C394" s="18"/>
      <c r="D394" s="18"/>
      <c r="E394" s="18"/>
      <c r="F394" s="6"/>
      <c r="G394" s="6"/>
      <c r="H394" s="6"/>
      <c r="I394" s="6"/>
    </row>
    <row r="395" spans="1:9" s="19" customFormat="1" ht="21" x14ac:dyDescent="0.35">
      <c r="A395" s="9" t="s">
        <v>232</v>
      </c>
      <c r="B395" s="18"/>
      <c r="C395" s="18"/>
      <c r="D395" s="18"/>
      <c r="E395" s="18"/>
      <c r="F395" s="6"/>
      <c r="G395" s="6"/>
      <c r="H395" s="6"/>
      <c r="I395" s="6"/>
    </row>
    <row r="396" spans="1:9" s="27" customFormat="1" ht="21" x14ac:dyDescent="0.35">
      <c r="A396" s="30" t="s">
        <v>217</v>
      </c>
      <c r="B396" s="18"/>
      <c r="C396" s="18"/>
      <c r="D396" s="18"/>
      <c r="E396" s="18"/>
      <c r="F396" s="6"/>
      <c r="G396" s="6"/>
      <c r="H396" s="6"/>
      <c r="I396" s="6"/>
    </row>
    <row r="397" spans="1:9" s="27" customFormat="1" ht="21" x14ac:dyDescent="0.35">
      <c r="A397" s="9"/>
      <c r="B397" s="18"/>
      <c r="C397" s="18"/>
      <c r="D397" s="18"/>
      <c r="E397" s="18"/>
      <c r="F397" s="6"/>
      <c r="G397" s="6"/>
      <c r="H397" s="6"/>
      <c r="I397" s="6"/>
    </row>
    <row r="398" spans="1:9" s="19" customFormat="1" x14ac:dyDescent="0.25">
      <c r="A398" s="19" t="s">
        <v>153</v>
      </c>
      <c r="B398" s="8"/>
      <c r="C398" s="8"/>
      <c r="D398" s="8"/>
      <c r="E398" s="8">
        <v>-258900</v>
      </c>
      <c r="F398" s="6"/>
      <c r="G398" s="6"/>
      <c r="H398" s="6"/>
      <c r="I398" s="6"/>
    </row>
    <row r="399" spans="1:9" s="19" customFormat="1" x14ac:dyDescent="0.25">
      <c r="A399" s="19" t="s">
        <v>233</v>
      </c>
      <c r="B399" s="8"/>
      <c r="C399" s="8"/>
      <c r="D399" s="8"/>
      <c r="E399" s="7">
        <v>0</v>
      </c>
      <c r="F399" s="6"/>
      <c r="G399" s="6"/>
      <c r="H399" s="6"/>
      <c r="I399" s="6"/>
    </row>
    <row r="400" spans="1:9" s="19" customFormat="1" x14ac:dyDescent="0.25">
      <c r="A400" s="19" t="s">
        <v>155</v>
      </c>
      <c r="B400" s="8"/>
      <c r="C400" s="8"/>
      <c r="D400" s="8"/>
      <c r="E400" s="8">
        <f>SUM(E398:E399)</f>
        <v>-258900</v>
      </c>
      <c r="F400" s="6"/>
      <c r="G400" s="6"/>
      <c r="H400" s="6"/>
      <c r="I400" s="6"/>
    </row>
    <row r="401" spans="1:9" s="19" customFormat="1" x14ac:dyDescent="0.25">
      <c r="B401" s="8"/>
      <c r="C401" s="8"/>
      <c r="D401" s="8"/>
      <c r="E401" s="8"/>
      <c r="F401" s="6"/>
      <c r="G401" s="6"/>
      <c r="H401" s="6"/>
      <c r="I401" s="6"/>
    </row>
    <row r="402" spans="1:9" s="19" customFormat="1" x14ac:dyDescent="0.25">
      <c r="A402" s="19" t="s">
        <v>156</v>
      </c>
      <c r="B402" s="8"/>
      <c r="C402" s="8"/>
      <c r="D402" s="8"/>
      <c r="E402" s="8">
        <v>-121643.2</v>
      </c>
      <c r="F402" s="6"/>
      <c r="G402" s="6"/>
      <c r="H402" s="6"/>
      <c r="I402" s="6"/>
    </row>
    <row r="403" spans="1:9" s="19" customFormat="1" x14ac:dyDescent="0.25">
      <c r="B403" s="8"/>
      <c r="C403" s="8"/>
      <c r="D403" s="8"/>
      <c r="E403" s="8"/>
      <c r="F403" s="6"/>
      <c r="G403" s="6"/>
      <c r="H403" s="6"/>
      <c r="I403" s="6"/>
    </row>
    <row r="404" spans="1:9" s="19" customFormat="1" x14ac:dyDescent="0.25">
      <c r="B404" s="8"/>
      <c r="C404" s="8"/>
      <c r="D404" s="8"/>
      <c r="E404" s="8"/>
      <c r="F404" s="6"/>
      <c r="G404" s="6"/>
      <c r="H404" s="6"/>
      <c r="I404" s="6"/>
    </row>
    <row r="405" spans="1:9" s="19" customFormat="1" x14ac:dyDescent="0.25">
      <c r="A405" s="19" t="s">
        <v>162</v>
      </c>
      <c r="B405" s="8"/>
      <c r="C405" s="8"/>
      <c r="D405" s="8"/>
      <c r="E405" s="8">
        <v>-210000</v>
      </c>
      <c r="F405" s="6"/>
      <c r="G405" s="6"/>
      <c r="H405" s="6"/>
      <c r="I405" s="6"/>
    </row>
    <row r="406" spans="1:9" s="19" customFormat="1" x14ac:dyDescent="0.25">
      <c r="B406" s="8"/>
      <c r="C406" s="8"/>
      <c r="D406" s="8"/>
      <c r="E406" s="8"/>
      <c r="F406" s="6"/>
      <c r="G406" s="6"/>
      <c r="H406" s="6"/>
      <c r="I406" s="6"/>
    </row>
    <row r="407" spans="1:9" s="19" customFormat="1" x14ac:dyDescent="0.25">
      <c r="A407" s="19" t="s">
        <v>164</v>
      </c>
      <c r="B407" s="8"/>
      <c r="C407" s="8"/>
      <c r="D407" s="8"/>
      <c r="E407" s="8">
        <v>60000</v>
      </c>
      <c r="F407" s="6"/>
      <c r="G407" s="6"/>
      <c r="H407" s="6"/>
      <c r="I407" s="6"/>
    </row>
    <row r="408" spans="1:9" s="19" customFormat="1" x14ac:dyDescent="0.25">
      <c r="B408" s="8"/>
      <c r="C408" s="8"/>
      <c r="D408" s="8"/>
      <c r="E408" s="8"/>
      <c r="F408" s="6"/>
      <c r="G408" s="6"/>
      <c r="H408" s="6"/>
      <c r="I408" s="6"/>
    </row>
    <row r="409" spans="1:9" s="19" customFormat="1" x14ac:dyDescent="0.25">
      <c r="A409" s="19" t="s">
        <v>165</v>
      </c>
      <c r="B409" s="8"/>
      <c r="C409" s="8"/>
      <c r="D409" s="8"/>
      <c r="E409" s="8">
        <v>120000</v>
      </c>
      <c r="F409" s="6"/>
      <c r="G409" s="6"/>
      <c r="H409" s="6"/>
      <c r="I409" s="6"/>
    </row>
    <row r="410" spans="1:9" s="19" customFormat="1" x14ac:dyDescent="0.25">
      <c r="B410" s="8"/>
      <c r="C410" s="8"/>
      <c r="D410" s="8"/>
      <c r="E410" s="8"/>
      <c r="F410" s="6"/>
      <c r="G410" s="6"/>
      <c r="H410" s="6"/>
      <c r="I410" s="6"/>
    </row>
    <row r="411" spans="1:9" s="19" customFormat="1" x14ac:dyDescent="0.25">
      <c r="B411" s="8"/>
      <c r="C411" s="8"/>
      <c r="D411" s="8"/>
      <c r="E411" s="8"/>
      <c r="F411" s="6"/>
      <c r="G411" s="6"/>
      <c r="H411" s="6"/>
      <c r="I411" s="6"/>
    </row>
    <row r="412" spans="1:9" s="19" customFormat="1" x14ac:dyDescent="0.25">
      <c r="B412" s="8"/>
      <c r="C412" s="8"/>
      <c r="D412" s="8"/>
      <c r="E412" s="8"/>
      <c r="F412" s="6"/>
      <c r="G412" s="6"/>
      <c r="H412" s="6"/>
      <c r="I412" s="6"/>
    </row>
    <row r="413" spans="1:9" s="19" customFormat="1" x14ac:dyDescent="0.25">
      <c r="A413" s="19" t="s">
        <v>166</v>
      </c>
      <c r="B413" s="8"/>
      <c r="C413" s="8"/>
      <c r="D413" s="8"/>
      <c r="E413" s="8"/>
      <c r="F413" s="6"/>
      <c r="G413" s="6"/>
      <c r="H413" s="6"/>
      <c r="I413" s="6"/>
    </row>
    <row r="414" spans="1:9" s="19" customFormat="1" x14ac:dyDescent="0.25">
      <c r="A414" s="19" t="s">
        <v>234</v>
      </c>
      <c r="B414" s="8"/>
      <c r="C414" s="8"/>
      <c r="D414" s="8"/>
      <c r="E414" s="8">
        <v>46543.199999999997</v>
      </c>
      <c r="F414" s="6"/>
      <c r="G414" s="6"/>
      <c r="H414" s="6"/>
      <c r="I414" s="6"/>
    </row>
    <row r="415" spans="1:9" s="19" customFormat="1" x14ac:dyDescent="0.25">
      <c r="A415" s="19" t="s">
        <v>235</v>
      </c>
      <c r="B415" s="8"/>
      <c r="C415" s="8"/>
      <c r="D415" s="8"/>
      <c r="E415" s="8">
        <v>4000</v>
      </c>
      <c r="F415" s="6"/>
      <c r="G415" s="6"/>
      <c r="H415" s="6"/>
      <c r="I415" s="6"/>
    </row>
    <row r="416" spans="1:9" s="19" customFormat="1" x14ac:dyDescent="0.25">
      <c r="A416" s="19" t="s">
        <v>236</v>
      </c>
      <c r="B416" s="8"/>
      <c r="C416" s="8"/>
      <c r="D416" s="8"/>
      <c r="E416" s="7">
        <v>110000</v>
      </c>
      <c r="F416" s="6"/>
      <c r="G416" s="6"/>
      <c r="H416" s="6"/>
      <c r="I416" s="6"/>
    </row>
    <row r="417" spans="1:9" s="19" customFormat="1" x14ac:dyDescent="0.25">
      <c r="B417" s="8"/>
      <c r="C417" s="8"/>
      <c r="D417" s="8"/>
      <c r="E417" s="8"/>
      <c r="F417" s="6"/>
      <c r="G417" s="6"/>
      <c r="H417" s="6"/>
      <c r="I417" s="6"/>
    </row>
    <row r="418" spans="1:9" s="19" customFormat="1" ht="15.75" thickBot="1" x14ac:dyDescent="0.3">
      <c r="A418" s="19" t="s">
        <v>174</v>
      </c>
      <c r="B418" s="8"/>
      <c r="C418" s="8"/>
      <c r="D418" s="8"/>
      <c r="E418" s="23">
        <f>SUM(E400:E417)</f>
        <v>-249999.99999999994</v>
      </c>
      <c r="F418" s="6"/>
      <c r="G418" s="6"/>
      <c r="H418" s="6"/>
      <c r="I418" s="6"/>
    </row>
    <row r="419" spans="1:9" s="19" customFormat="1" ht="15.75" thickTop="1" x14ac:dyDescent="0.25">
      <c r="B419" s="8"/>
      <c r="C419" s="8"/>
      <c r="D419" s="8"/>
      <c r="E419" s="8"/>
      <c r="F419" s="6"/>
      <c r="G419" s="6"/>
      <c r="H419" s="6"/>
      <c r="I419" s="6"/>
    </row>
    <row r="420" spans="1:9" s="19" customFormat="1" ht="21" x14ac:dyDescent="0.35">
      <c r="A420" s="9" t="s">
        <v>237</v>
      </c>
      <c r="B420" s="18"/>
      <c r="C420" s="18"/>
      <c r="D420" s="18"/>
      <c r="E420" s="18"/>
      <c r="F420" s="6"/>
      <c r="G420" s="6"/>
      <c r="H420" s="6"/>
      <c r="I420" s="6"/>
    </row>
    <row r="421" spans="1:9" s="27" customFormat="1" ht="21" x14ac:dyDescent="0.35">
      <c r="A421" s="9" t="s">
        <v>238</v>
      </c>
      <c r="B421" s="18"/>
      <c r="C421" s="18"/>
      <c r="D421" s="18"/>
      <c r="E421" s="18"/>
      <c r="F421" s="6"/>
      <c r="G421" s="6"/>
      <c r="H421" s="6"/>
      <c r="I421" s="6"/>
    </row>
    <row r="422" spans="1:9" s="27" customFormat="1" x14ac:dyDescent="0.25">
      <c r="A422" s="30" t="s">
        <v>217</v>
      </c>
      <c r="B422" s="8"/>
      <c r="C422" s="8"/>
      <c r="D422" s="8"/>
      <c r="E422" s="8"/>
      <c r="F422" s="6"/>
      <c r="G422" s="6"/>
      <c r="H422" s="6"/>
      <c r="I422" s="6"/>
    </row>
    <row r="423" spans="1:9" s="27" customFormat="1" x14ac:dyDescent="0.25">
      <c r="B423" s="16" t="s">
        <v>177</v>
      </c>
      <c r="C423" s="16" t="s">
        <v>178</v>
      </c>
      <c r="D423" s="16" t="s">
        <v>179</v>
      </c>
      <c r="E423" s="16" t="s">
        <v>180</v>
      </c>
      <c r="F423" s="6"/>
      <c r="G423" s="6"/>
      <c r="H423" s="6"/>
      <c r="I423" s="6"/>
    </row>
    <row r="424" spans="1:9" s="27" customFormat="1" x14ac:dyDescent="0.25">
      <c r="B424" s="8"/>
      <c r="C424" s="8"/>
      <c r="D424" s="8"/>
      <c r="E424" s="8"/>
      <c r="F424" s="6"/>
      <c r="G424" s="6"/>
      <c r="H424" s="6"/>
      <c r="I424" s="6"/>
    </row>
    <row r="425" spans="1:9" s="27" customFormat="1" x14ac:dyDescent="0.25">
      <c r="A425" s="27" t="s">
        <v>239</v>
      </c>
      <c r="B425" s="8">
        <v>10000</v>
      </c>
      <c r="C425" s="8"/>
      <c r="D425" s="8"/>
      <c r="E425" s="8">
        <v>10000</v>
      </c>
      <c r="F425" s="6"/>
      <c r="G425" s="6"/>
      <c r="H425" s="6"/>
      <c r="I425" s="6"/>
    </row>
    <row r="426" spans="1:9" s="27" customFormat="1" x14ac:dyDescent="0.25">
      <c r="B426" s="8"/>
      <c r="C426" s="8"/>
      <c r="D426" s="8"/>
      <c r="E426" s="8"/>
      <c r="F426" s="6"/>
      <c r="G426" s="6"/>
      <c r="H426" s="6"/>
      <c r="I426" s="6"/>
    </row>
    <row r="427" spans="1:9" s="27" customFormat="1" x14ac:dyDescent="0.25">
      <c r="A427" s="27" t="s">
        <v>240</v>
      </c>
      <c r="B427" s="8"/>
      <c r="C427" s="8">
        <v>150000</v>
      </c>
      <c r="D427" s="8"/>
      <c r="E427" s="8">
        <v>150000</v>
      </c>
      <c r="F427" s="6"/>
      <c r="G427" s="6"/>
      <c r="H427" s="6"/>
      <c r="I427" s="6"/>
    </row>
    <row r="428" spans="1:9" s="27" customFormat="1" x14ac:dyDescent="0.25">
      <c r="B428" s="8"/>
      <c r="C428" s="8"/>
      <c r="D428" s="8"/>
      <c r="E428" s="8"/>
      <c r="F428" s="6"/>
      <c r="G428" s="6"/>
      <c r="H428" s="6"/>
      <c r="I428" s="6"/>
    </row>
    <row r="429" spans="1:9" s="27" customFormat="1" x14ac:dyDescent="0.25">
      <c r="A429" s="27" t="s">
        <v>241</v>
      </c>
      <c r="B429" s="8">
        <v>30000</v>
      </c>
      <c r="C429" s="8"/>
      <c r="D429" s="8"/>
      <c r="E429" s="8">
        <v>30000</v>
      </c>
      <c r="F429" s="6"/>
      <c r="G429" s="6"/>
      <c r="H429" s="6"/>
      <c r="I429" s="6"/>
    </row>
    <row r="430" spans="1:9" s="27" customFormat="1" x14ac:dyDescent="0.25">
      <c r="B430" s="8"/>
      <c r="C430" s="8"/>
      <c r="D430" s="8"/>
      <c r="E430" s="8"/>
      <c r="F430" s="6"/>
      <c r="G430" s="6"/>
      <c r="H430" s="6"/>
      <c r="I430" s="6"/>
    </row>
    <row r="431" spans="1:9" s="27" customFormat="1" x14ac:dyDescent="0.25">
      <c r="A431" s="27" t="s">
        <v>242</v>
      </c>
      <c r="B431" s="8">
        <v>190000</v>
      </c>
      <c r="C431" s="8"/>
      <c r="D431" s="8"/>
      <c r="E431" s="8">
        <v>190000</v>
      </c>
      <c r="F431" s="6"/>
      <c r="G431" s="6"/>
      <c r="H431" s="6"/>
      <c r="I431" s="6"/>
    </row>
    <row r="432" spans="1:9" s="27" customFormat="1" x14ac:dyDescent="0.25">
      <c r="B432" s="8"/>
      <c r="C432" s="8"/>
      <c r="D432" s="8"/>
      <c r="E432" s="8"/>
      <c r="F432" s="6"/>
      <c r="G432" s="6"/>
      <c r="H432" s="6"/>
      <c r="I432" s="6"/>
    </row>
    <row r="433" spans="1:9" s="27" customFormat="1" x14ac:dyDescent="0.25">
      <c r="A433" s="27" t="s">
        <v>243</v>
      </c>
      <c r="B433" s="8">
        <v>10000</v>
      </c>
      <c r="C433" s="8"/>
      <c r="D433" s="8"/>
      <c r="E433" s="8">
        <v>10000</v>
      </c>
      <c r="F433" s="6"/>
      <c r="G433" s="6"/>
      <c r="H433" s="6"/>
      <c r="I433" s="6"/>
    </row>
    <row r="434" spans="1:9" s="27" customFormat="1" x14ac:dyDescent="0.25">
      <c r="B434" s="8"/>
      <c r="C434" s="8"/>
      <c r="D434" s="8"/>
      <c r="E434" s="8"/>
      <c r="F434" s="6"/>
      <c r="G434" s="6"/>
      <c r="H434" s="6"/>
      <c r="I434" s="6"/>
    </row>
    <row r="435" spans="1:9" s="27" customFormat="1" x14ac:dyDescent="0.25">
      <c r="A435" s="27" t="s">
        <v>244</v>
      </c>
      <c r="B435" s="7">
        <v>10000</v>
      </c>
      <c r="C435" s="7"/>
      <c r="D435" s="7"/>
      <c r="E435" s="7">
        <v>10000</v>
      </c>
      <c r="F435" s="6"/>
      <c r="G435" s="6"/>
      <c r="H435" s="6"/>
      <c r="I435" s="6"/>
    </row>
    <row r="436" spans="1:9" s="27" customFormat="1" x14ac:dyDescent="0.25">
      <c r="B436" s="8"/>
      <c r="C436" s="8"/>
      <c r="D436" s="8"/>
      <c r="E436" s="8"/>
      <c r="F436" s="6"/>
      <c r="G436" s="6"/>
      <c r="H436" s="6"/>
      <c r="I436" s="6"/>
    </row>
    <row r="437" spans="1:9" s="27" customFormat="1" x14ac:dyDescent="0.25">
      <c r="B437" s="8"/>
      <c r="C437" s="8"/>
      <c r="D437" s="8"/>
      <c r="E437" s="8"/>
      <c r="F437" s="24"/>
      <c r="G437" s="24"/>
      <c r="H437" s="24"/>
      <c r="I437" s="24"/>
    </row>
    <row r="438" spans="1:9" s="27" customFormat="1" ht="15.75" thickBot="1" x14ac:dyDescent="0.3">
      <c r="A438" s="27" t="s">
        <v>195</v>
      </c>
      <c r="B438" s="23">
        <f>SUM(B425:B437)</f>
        <v>250000</v>
      </c>
      <c r="C438" s="23">
        <f t="shared" ref="C438:E438" si="19">SUM(C425:C437)</f>
        <v>150000</v>
      </c>
      <c r="D438" s="23">
        <f t="shared" si="19"/>
        <v>0</v>
      </c>
      <c r="E438" s="23">
        <f t="shared" si="19"/>
        <v>400000</v>
      </c>
      <c r="F438" s="6"/>
      <c r="G438" s="6"/>
      <c r="H438" s="6"/>
      <c r="I438" s="6"/>
    </row>
    <row r="439" spans="1:9" s="27" customFormat="1" ht="15.75" thickTop="1" x14ac:dyDescent="0.25">
      <c r="B439" s="8"/>
      <c r="C439" s="8"/>
      <c r="D439" s="8"/>
      <c r="E439" s="8"/>
      <c r="F439" s="6"/>
      <c r="G439" s="6"/>
      <c r="H439" s="6"/>
      <c r="I439" s="6"/>
    </row>
    <row r="440" spans="1:9" s="27" customFormat="1" ht="21" x14ac:dyDescent="0.35">
      <c r="A440" s="9" t="s">
        <v>0</v>
      </c>
      <c r="B440" s="22"/>
      <c r="C440" s="9"/>
      <c r="D440" s="9"/>
      <c r="E440" s="9"/>
      <c r="F440" s="6"/>
      <c r="G440" s="6"/>
      <c r="H440" s="6"/>
      <c r="I440" s="6"/>
    </row>
    <row r="441" spans="1:9" s="27" customFormat="1" ht="21" x14ac:dyDescent="0.35">
      <c r="A441" s="9" t="s">
        <v>1</v>
      </c>
      <c r="B441" s="22"/>
      <c r="C441" s="9"/>
      <c r="D441" s="9"/>
      <c r="E441" s="9"/>
      <c r="F441" s="6"/>
      <c r="G441" s="6"/>
      <c r="H441" s="6"/>
      <c r="I441" s="6"/>
    </row>
    <row r="442" spans="1:9" s="27" customFormat="1" ht="21" x14ac:dyDescent="0.35">
      <c r="A442" s="17" t="s">
        <v>220</v>
      </c>
      <c r="B442" s="9"/>
      <c r="C442" s="9"/>
      <c r="D442" s="9"/>
      <c r="E442" s="9"/>
      <c r="F442" s="6"/>
      <c r="G442" s="6"/>
      <c r="H442" s="6"/>
      <c r="I442" s="6"/>
    </row>
    <row r="443" spans="1:9" s="27" customFormat="1" x14ac:dyDescent="0.25">
      <c r="B443" s="10">
        <v>2013</v>
      </c>
      <c r="C443" s="10" t="s">
        <v>148</v>
      </c>
      <c r="D443" s="10">
        <v>2014</v>
      </c>
      <c r="E443" s="10" t="s">
        <v>146</v>
      </c>
      <c r="F443" s="6"/>
      <c r="G443" s="6"/>
      <c r="H443" s="6"/>
      <c r="I443" s="6"/>
    </row>
    <row r="444" spans="1:9" s="27" customFormat="1" x14ac:dyDescent="0.25">
      <c r="B444" s="3" t="s">
        <v>150</v>
      </c>
      <c r="C444" s="3" t="s">
        <v>149</v>
      </c>
      <c r="D444" s="3" t="s">
        <v>147</v>
      </c>
      <c r="E444" s="3" t="s">
        <v>147</v>
      </c>
      <c r="F444" s="6"/>
      <c r="G444" s="6"/>
      <c r="H444" s="6"/>
      <c r="I444" s="6"/>
    </row>
    <row r="445" spans="1:9" s="27" customFormat="1" x14ac:dyDescent="0.25">
      <c r="B445" s="8"/>
      <c r="C445" s="8"/>
      <c r="D445" s="8"/>
      <c r="E445" s="8"/>
      <c r="F445" s="6"/>
      <c r="G445" s="6"/>
      <c r="H445" s="6"/>
      <c r="I445" s="6"/>
    </row>
    <row r="446" spans="1:9" s="19" customFormat="1" x14ac:dyDescent="0.25">
      <c r="A446" s="5" t="s">
        <v>220</v>
      </c>
      <c r="B446" s="6"/>
      <c r="F446" s="6"/>
      <c r="G446" s="6"/>
      <c r="H446" s="6"/>
      <c r="I446" s="6"/>
    </row>
    <row r="447" spans="1:9" s="19" customFormat="1" x14ac:dyDescent="0.25">
      <c r="A447" s="19" t="s">
        <v>221</v>
      </c>
      <c r="B447" s="6">
        <f>+B19+B175+B290+B373</f>
        <v>-5776976.4100000001</v>
      </c>
      <c r="C447" s="6">
        <f>+C19+C175+C290+C373</f>
        <v>-6995703</v>
      </c>
      <c r="D447" s="6">
        <f>+D19+D175+D290+D373</f>
        <v>-6390400</v>
      </c>
      <c r="E447" s="6">
        <f>+E19+E175+E290+E373</f>
        <v>-7009400</v>
      </c>
      <c r="F447" s="6"/>
      <c r="G447" s="6"/>
      <c r="H447" s="6"/>
      <c r="I447" s="6"/>
    </row>
    <row r="448" spans="1:9" s="19" customFormat="1" x14ac:dyDescent="0.25">
      <c r="A448" s="19" t="s">
        <v>222</v>
      </c>
      <c r="B448" s="6">
        <f>+B59+B210+B335+B383</f>
        <v>7677056.9799999995</v>
      </c>
      <c r="C448" s="6">
        <f>+C59+C210+C335+C383</f>
        <v>8333028</v>
      </c>
      <c r="D448" s="6">
        <f>+D59+D210+D335+D383</f>
        <v>8593200</v>
      </c>
      <c r="E448" s="6">
        <f>+E59+E210+E335+E383</f>
        <v>9389500</v>
      </c>
      <c r="F448" s="6"/>
      <c r="G448" s="6"/>
      <c r="H448" s="6"/>
      <c r="I448" s="6"/>
    </row>
    <row r="449" spans="1:9" s="19" customFormat="1" x14ac:dyDescent="0.25">
      <c r="A449" s="19" t="s">
        <v>223</v>
      </c>
      <c r="B449" s="7">
        <f>+B84+B223+B344+B390</f>
        <v>-2945273.1300000008</v>
      </c>
      <c r="C449" s="7">
        <f>+C84+C223+C344+C390</f>
        <v>-2961286.5</v>
      </c>
      <c r="D449" s="7">
        <f>+D84+D223+D344+D390</f>
        <v>-2820796.45</v>
      </c>
      <c r="E449" s="7">
        <f>+E84+E223+E344+E390</f>
        <v>-2876009.8899999997</v>
      </c>
      <c r="F449" s="6"/>
      <c r="G449" s="6"/>
      <c r="H449" s="6"/>
      <c r="I449" s="6"/>
    </row>
    <row r="450" spans="1:9" s="19" customFormat="1" x14ac:dyDescent="0.25">
      <c r="B450" s="6"/>
      <c r="F450" s="6"/>
      <c r="G450" s="6"/>
      <c r="H450" s="6"/>
      <c r="I450" s="6"/>
    </row>
    <row r="451" spans="1:9" ht="15.75" thickBot="1" x14ac:dyDescent="0.3">
      <c r="A451" t="s">
        <v>144</v>
      </c>
      <c r="B451" s="23">
        <f>SUM(B447:B450)</f>
        <v>-1045192.5600000015</v>
      </c>
      <c r="C451" s="23">
        <f t="shared" ref="C451:E451" si="20">SUM(C447:C450)</f>
        <v>-1623961.5</v>
      </c>
      <c r="D451" s="23">
        <f t="shared" si="20"/>
        <v>-617996.45000000019</v>
      </c>
      <c r="E451" s="23">
        <f t="shared" si="20"/>
        <v>-495909.88999999966</v>
      </c>
      <c r="F451" s="6"/>
      <c r="G451" s="6"/>
      <c r="H451" s="6"/>
      <c r="I451" s="6"/>
    </row>
    <row r="452" spans="1:9" s="19" customFormat="1" ht="15.75" thickTop="1" x14ac:dyDescent="0.25">
      <c r="B452" s="6"/>
      <c r="C452" s="6"/>
      <c r="D452" s="6"/>
      <c r="E452" s="6"/>
      <c r="F452" s="6"/>
      <c r="G452" s="6"/>
      <c r="H452" s="6"/>
      <c r="I452" s="6"/>
    </row>
    <row r="453" spans="1:9" s="19" customFormat="1" x14ac:dyDescent="0.25">
      <c r="B453" s="6"/>
      <c r="C453" s="6"/>
      <c r="D453" s="6"/>
      <c r="E453" s="6"/>
      <c r="F453" s="6"/>
      <c r="G453" s="6"/>
      <c r="H453" s="6"/>
      <c r="I453" s="6"/>
    </row>
    <row r="454" spans="1:9" s="19" customFormat="1" x14ac:dyDescent="0.25">
      <c r="B454" s="6"/>
      <c r="C454" s="6"/>
      <c r="D454" s="6"/>
      <c r="E454" s="26" t="s">
        <v>230</v>
      </c>
      <c r="F454" s="6"/>
      <c r="G454" s="6"/>
      <c r="H454" s="6"/>
      <c r="I454" s="6"/>
    </row>
    <row r="455" spans="1:9" s="19" customFormat="1" x14ac:dyDescent="0.25">
      <c r="B455" s="26" t="s">
        <v>227</v>
      </c>
      <c r="C455" s="26" t="s">
        <v>228</v>
      </c>
      <c r="D455" s="26" t="s">
        <v>229</v>
      </c>
      <c r="E455" s="28" t="s">
        <v>231</v>
      </c>
      <c r="F455" s="6"/>
      <c r="G455" s="6"/>
      <c r="H455" s="6"/>
      <c r="I455" s="6"/>
    </row>
    <row r="456" spans="1:9" s="19" customFormat="1" x14ac:dyDescent="0.25">
      <c r="B456" s="28"/>
      <c r="C456" s="28"/>
      <c r="D456" s="28"/>
      <c r="F456" s="6"/>
      <c r="G456" s="6"/>
      <c r="H456" s="6"/>
      <c r="I456" s="6"/>
    </row>
    <row r="457" spans="1:9" s="19" customFormat="1" x14ac:dyDescent="0.25">
      <c r="A457" s="19" t="s">
        <v>224</v>
      </c>
      <c r="B457" s="6">
        <v>-6390400</v>
      </c>
      <c r="C457" s="6">
        <f>+E447</f>
        <v>-7009400</v>
      </c>
      <c r="D457" s="6">
        <f>+B457-C457</f>
        <v>619000</v>
      </c>
      <c r="E457" s="25">
        <f>+D457/B457</f>
        <v>-9.6864046069103649E-2</v>
      </c>
      <c r="F457" s="20"/>
    </row>
    <row r="458" spans="1:9" s="19" customFormat="1" x14ac:dyDescent="0.25">
      <c r="B458" s="6"/>
      <c r="C458" s="6"/>
      <c r="D458" s="6"/>
      <c r="E458" s="25"/>
      <c r="F458" s="20"/>
    </row>
    <row r="459" spans="1:9" s="19" customFormat="1" x14ac:dyDescent="0.25">
      <c r="A459" s="19" t="s">
        <v>226</v>
      </c>
      <c r="B459" s="6">
        <f>2397500+6195700</f>
        <v>8593200</v>
      </c>
      <c r="C459" s="6">
        <f>+E448</f>
        <v>9389500</v>
      </c>
      <c r="D459" s="6">
        <f>+B459-C459</f>
        <v>-796300</v>
      </c>
      <c r="E459" s="25">
        <f>+D459/B459</f>
        <v>-9.2666294279197509E-2</v>
      </c>
      <c r="F459" s="20"/>
    </row>
    <row r="460" spans="1:9" s="19" customFormat="1" x14ac:dyDescent="0.25">
      <c r="B460" s="6"/>
      <c r="C460" s="6"/>
      <c r="D460" s="6"/>
      <c r="E460" s="25"/>
      <c r="F460" s="20"/>
    </row>
    <row r="461" spans="1:9" s="19" customFormat="1" x14ac:dyDescent="0.25">
      <c r="A461" s="19" t="s">
        <v>225</v>
      </c>
      <c r="B461" s="7">
        <v>-2848538.61</v>
      </c>
      <c r="C461" s="7">
        <f>+E449</f>
        <v>-2876009.8899999997</v>
      </c>
      <c r="D461" s="7">
        <f>+B461-C461</f>
        <v>27471.279999999795</v>
      </c>
      <c r="E461" s="29">
        <f>+D461/B461</f>
        <v>-9.6439907479434848E-3</v>
      </c>
      <c r="F461" s="21"/>
    </row>
    <row r="462" spans="1:9" s="19" customFormat="1" x14ac:dyDescent="0.25">
      <c r="B462" s="6"/>
      <c r="C462" s="6"/>
      <c r="D462" s="6"/>
      <c r="F462" s="20"/>
    </row>
    <row r="463" spans="1:9" s="19" customFormat="1" x14ac:dyDescent="0.25">
      <c r="B463" s="6"/>
      <c r="C463" s="6"/>
      <c r="D463" s="6"/>
      <c r="F463" s="20"/>
    </row>
    <row r="464" spans="1:9" s="19" customFormat="1" ht="15.75" thickBot="1" x14ac:dyDescent="0.3">
      <c r="B464" s="23">
        <f>SUM(B457:B463)</f>
        <v>-645738.60999999987</v>
      </c>
      <c r="C464" s="23">
        <f t="shared" ref="C464:D464" si="21">SUM(C457:C463)</f>
        <v>-495909.88999999966</v>
      </c>
      <c r="D464" s="23">
        <f t="shared" si="21"/>
        <v>-149828.7200000002</v>
      </c>
      <c r="E464" s="29"/>
      <c r="F464" s="20"/>
    </row>
    <row r="465" spans="4:8" s="19" customFormat="1" ht="15.75" thickTop="1" x14ac:dyDescent="0.25">
      <c r="D465" s="20"/>
      <c r="E465" s="20"/>
      <c r="F465" s="20"/>
      <c r="G465" s="20"/>
      <c r="H465" s="20"/>
    </row>
  </sheetData>
  <pageMargins left="0.7" right="0.7" top="0.75" bottom="0.75" header="0.3" footer="0.3"/>
  <pageSetup scale="64" fitToHeight="15" orientation="portrait" r:id="rId1"/>
  <headerFooter>
    <oddFooter>&amp;L&amp;D      &amp;T&amp;R&amp;16&amp;P</oddFooter>
  </headerFooter>
  <rowBreaks count="12" manualBreakCount="12">
    <brk id="60" max="4" man="1"/>
    <brk id="87" max="4" man="1"/>
    <brk id="125" max="4" man="1"/>
    <brk id="159" max="4" man="1"/>
    <brk id="226" max="4" man="1"/>
    <brk id="257" max="4" man="1"/>
    <brk id="279" max="4" man="1"/>
    <brk id="347" max="4" man="1"/>
    <brk id="357" max="4" man="1"/>
    <brk id="393" max="4" man="1"/>
    <brk id="419" max="4" man="1"/>
    <brk id="43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2015 Exported Budget</vt:lpstr>
      <vt:lpstr>'2015 Exported Budget'!Print_Area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Leisle Lane</dc:creator>
  <cp:lastModifiedBy>Leisle Lane</cp:lastModifiedBy>
  <cp:lastPrinted>2014-12-06T06:06:28Z</cp:lastPrinted>
  <dcterms:created xsi:type="dcterms:W3CDTF">2014-12-05T09:39:42Z</dcterms:created>
  <dcterms:modified xsi:type="dcterms:W3CDTF">2014-12-06T06:10:35Z</dcterms:modified>
</cp:coreProperties>
</file>